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František Bažant\Desktop\kros - excel\"/>
    </mc:Choice>
  </mc:AlternateContent>
  <bookViews>
    <workbookView xWindow="0" yWindow="0" windowWidth="0" windowHeight="0"/>
  </bookViews>
  <sheets>
    <sheet name="Rekapitulace stavby" sheetId="1" r:id="rId1"/>
    <sheet name="1 - stavební část" sheetId="2" r:id="rId2"/>
    <sheet name="2 - UT" sheetId="3" r:id="rId3"/>
    <sheet name="3 - VZT" sheetId="4" r:id="rId4"/>
    <sheet name="4 - silnoproud" sheetId="5" r:id="rId5"/>
    <sheet name="5 - slaboproud" sheetId="6" r:id="rId6"/>
    <sheet name="6 - Svítidla" sheetId="7" r:id="rId7"/>
    <sheet name="7 - zdravotní instalace" sheetId="8" r:id="rId8"/>
    <sheet name="9 - Interier" sheetId="9" r:id="rId9"/>
    <sheet name="9 (1) - Interier_01" sheetId="10" r:id="rId10"/>
    <sheet name="10 - sanitární vybavení" sheetId="11" r:id="rId11"/>
    <sheet name="11 - Sanita -  keramika" sheetId="12" r:id="rId12"/>
    <sheet name="99 - vedlejší a ostatní n..." sheetId="13" r:id="rId13"/>
  </sheets>
  <definedNames>
    <definedName name="_xlnm.Print_Area" localSheetId="0">'Rekapitulace stavby'!$D$4:$AO$76,'Rekapitulace stavby'!$C$82:$AQ$107</definedName>
    <definedName name="_xlnm.Print_Titles" localSheetId="0">'Rekapitulace stavby'!$92:$92</definedName>
    <definedName name="_xlnm._FilterDatabase" localSheetId="1" hidden="1">'1 - stavební část'!$C$134:$K$713</definedName>
    <definedName name="_xlnm.Print_Area" localSheetId="1">'1 - stavební část'!$C$4:$J$76,'1 - stavební část'!$C$82:$J$116,'1 - stavební část'!$C$122:$K$713</definedName>
    <definedName name="_xlnm.Print_Titles" localSheetId="1">'1 - stavební část'!$134:$134</definedName>
    <definedName name="_xlnm._FilterDatabase" localSheetId="2" hidden="1">'2 - UT'!$C$122:$K$184</definedName>
    <definedName name="_xlnm.Print_Area" localSheetId="2">'2 - UT'!$C$4:$J$76,'2 - UT'!$C$82:$J$104,'2 - UT'!$C$110:$K$184</definedName>
    <definedName name="_xlnm.Print_Titles" localSheetId="2">'2 - UT'!$122:$122</definedName>
    <definedName name="_xlnm._FilterDatabase" localSheetId="3" hidden="1">'3 - VZT'!$C$117:$K$226</definedName>
    <definedName name="_xlnm.Print_Area" localSheetId="3">'3 - VZT'!$C$4:$J$76,'3 - VZT'!$C$82:$J$99,'3 - VZT'!$C$105:$K$226</definedName>
    <definedName name="_xlnm.Print_Titles" localSheetId="3">'3 - VZT'!$117:$117</definedName>
    <definedName name="_xlnm._FilterDatabase" localSheetId="4" hidden="1">'4 - silnoproud'!$C$118:$K$342</definedName>
    <definedName name="_xlnm.Print_Area" localSheetId="4">'4 - silnoproud'!$C$4:$J$76,'4 - silnoproud'!$C$82:$J$100,'4 - silnoproud'!$C$106:$K$342</definedName>
    <definedName name="_xlnm.Print_Titles" localSheetId="4">'4 - silnoproud'!$118:$118</definedName>
    <definedName name="_xlnm._FilterDatabase" localSheetId="5" hidden="1">'5 - slaboproud'!$C$118:$K$242</definedName>
    <definedName name="_xlnm.Print_Area" localSheetId="5">'5 - slaboproud'!$C$4:$J$76,'5 - slaboproud'!$C$82:$J$100,'5 - slaboproud'!$C$106:$K$242</definedName>
    <definedName name="_xlnm.Print_Titles" localSheetId="5">'5 - slaboproud'!$118:$118</definedName>
    <definedName name="_xlnm._FilterDatabase" localSheetId="6" hidden="1">'6 - Svítidla'!$C$116:$K$161</definedName>
    <definedName name="_xlnm.Print_Area" localSheetId="6">'6 - Svítidla'!$C$4:$J$76,'6 - Svítidla'!$C$82:$J$98,'6 - Svítidla'!$C$104:$K$161</definedName>
    <definedName name="_xlnm.Print_Titles" localSheetId="6">'6 - Svítidla'!$116:$116</definedName>
    <definedName name="_xlnm._FilterDatabase" localSheetId="7" hidden="1">'7 - zdravotní instalace'!$C$124:$K$212</definedName>
    <definedName name="_xlnm.Print_Area" localSheetId="7">'7 - zdravotní instalace'!$C$4:$J$76,'7 - zdravotní instalace'!$C$82:$J$106,'7 - zdravotní instalace'!$C$112:$K$212</definedName>
    <definedName name="_xlnm.Print_Titles" localSheetId="7">'7 - zdravotní instalace'!$124:$124</definedName>
    <definedName name="_xlnm._FilterDatabase" localSheetId="8" hidden="1">'9 - Interier'!$C$116:$K$135</definedName>
    <definedName name="_xlnm.Print_Area" localSheetId="8">'9 - Interier'!$C$4:$J$76,'9 - Interier'!$C$82:$J$98,'9 - Interier'!$C$104:$K$135</definedName>
    <definedName name="_xlnm.Print_Titles" localSheetId="8">'9 - Interier'!$116:$116</definedName>
    <definedName name="_xlnm._FilterDatabase" localSheetId="9" hidden="1">'9 (1) - Interier_01'!$C$116:$K$127</definedName>
    <definedName name="_xlnm.Print_Area" localSheetId="9">'9 (1) - Interier_01'!$C$4:$J$76,'9 (1) - Interier_01'!$C$82:$J$98,'9 (1) - Interier_01'!$C$104:$K$127</definedName>
    <definedName name="_xlnm.Print_Titles" localSheetId="9">'9 (1) - Interier_01'!$116:$116</definedName>
    <definedName name="_xlnm._FilterDatabase" localSheetId="10" hidden="1">'10 - sanitární vybavení'!$C$118:$K$159</definedName>
    <definedName name="_xlnm.Print_Area" localSheetId="10">'10 - sanitární vybavení'!$C$4:$J$76,'10 - sanitární vybavení'!$C$82:$J$100,'10 - sanitární vybavení'!$C$106:$K$159</definedName>
    <definedName name="_xlnm.Print_Titles" localSheetId="10">'10 - sanitární vybavení'!$118:$118</definedName>
    <definedName name="_xlnm._FilterDatabase" localSheetId="11" hidden="1">'11 - Sanita -  keramika'!$C$118:$K$161</definedName>
    <definedName name="_xlnm.Print_Area" localSheetId="11">'11 - Sanita -  keramika'!$C$4:$J$76,'11 - Sanita -  keramika'!$C$82:$J$100,'11 - Sanita -  keramika'!$C$106:$K$161</definedName>
    <definedName name="_xlnm.Print_Titles" localSheetId="11">'11 - Sanita -  keramika'!$118:$118</definedName>
    <definedName name="_xlnm._FilterDatabase" localSheetId="12" hidden="1">'99 - vedlejší a ostatní n...'!$C$118:$K$134</definedName>
    <definedName name="_xlnm.Print_Area" localSheetId="12">'99 - vedlejší a ostatní n...'!$C$4:$J$76,'99 - vedlejší a ostatní n...'!$C$82:$J$100,'99 - vedlejší a ostatní n...'!$C$106:$K$134</definedName>
    <definedName name="_xlnm.Print_Titles" localSheetId="12">'99 - vedlejší a ostatní n...'!$118:$118</definedName>
  </definedNames>
  <calcPr/>
</workbook>
</file>

<file path=xl/calcChain.xml><?xml version="1.0" encoding="utf-8"?>
<calcChain xmlns="http://schemas.openxmlformats.org/spreadsheetml/2006/main">
  <c i="13" l="1" r="J37"/>
  <c r="J36"/>
  <c i="1" r="AY106"/>
  <c i="13" r="J35"/>
  <c i="1" r="AX106"/>
  <c i="13" r="BI133"/>
  <c r="BH133"/>
  <c r="BG133"/>
  <c r="BF133"/>
  <c r="T133"/>
  <c r="T132"/>
  <c r="R133"/>
  <c r="R132"/>
  <c r="P133"/>
  <c r="P132"/>
  <c r="BI130"/>
  <c r="BH130"/>
  <c r="BG130"/>
  <c r="BF130"/>
  <c r="T130"/>
  <c r="T129"/>
  <c r="R130"/>
  <c r="R129"/>
  <c r="P130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T120"/>
  <c r="T119"/>
  <c r="R121"/>
  <c r="R120"/>
  <c r="R119"/>
  <c r="P121"/>
  <c r="P120"/>
  <c r="P119"/>
  <c i="1" r="AU106"/>
  <c i="13" r="F113"/>
  <c r="E111"/>
  <c r="F89"/>
  <c r="E87"/>
  <c r="J24"/>
  <c r="E24"/>
  <c r="J116"/>
  <c r="J23"/>
  <c r="J21"/>
  <c r="E21"/>
  <c r="J115"/>
  <c r="J20"/>
  <c r="J18"/>
  <c r="E18"/>
  <c r="F116"/>
  <c r="J17"/>
  <c r="J15"/>
  <c r="E15"/>
  <c r="F115"/>
  <c r="J14"/>
  <c r="J12"/>
  <c r="J113"/>
  <c r="E7"/>
  <c r="E109"/>
  <c i="12" r="J37"/>
  <c r="J36"/>
  <c i="1" r="AY105"/>
  <c i="12" r="J35"/>
  <c i="1" r="AX105"/>
  <c i="12"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1"/>
  <c r="BH121"/>
  <c r="BG121"/>
  <c r="BF121"/>
  <c r="T121"/>
  <c r="T120"/>
  <c r="R121"/>
  <c r="R120"/>
  <c r="P121"/>
  <c r="P120"/>
  <c r="F113"/>
  <c r="E111"/>
  <c r="F89"/>
  <c r="E87"/>
  <c r="J24"/>
  <c r="E24"/>
  <c r="J116"/>
  <c r="J23"/>
  <c r="J21"/>
  <c r="E21"/>
  <c r="J115"/>
  <c r="J20"/>
  <c r="J18"/>
  <c r="E18"/>
  <c r="F116"/>
  <c r="J17"/>
  <c r="J15"/>
  <c r="E15"/>
  <c r="F91"/>
  <c r="J14"/>
  <c r="J12"/>
  <c r="J89"/>
  <c r="E7"/>
  <c r="E109"/>
  <c i="11" r="J37"/>
  <c r="J36"/>
  <c i="1" r="AY104"/>
  <c i="11" r="J35"/>
  <c i="1" r="AX104"/>
  <c i="11"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1"/>
  <c r="BH121"/>
  <c r="BG121"/>
  <c r="BF121"/>
  <c r="T121"/>
  <c r="T120"/>
  <c r="R121"/>
  <c r="R120"/>
  <c r="P121"/>
  <c r="P120"/>
  <c r="F113"/>
  <c r="E111"/>
  <c r="F89"/>
  <c r="E87"/>
  <c r="J24"/>
  <c r="E24"/>
  <c r="J116"/>
  <c r="J23"/>
  <c r="J21"/>
  <c r="E21"/>
  <c r="J115"/>
  <c r="J20"/>
  <c r="J18"/>
  <c r="E18"/>
  <c r="F92"/>
  <c r="J17"/>
  <c r="J15"/>
  <c r="E15"/>
  <c r="F91"/>
  <c r="J14"/>
  <c r="J12"/>
  <c r="J113"/>
  <c r="E7"/>
  <c r="E109"/>
  <c i="10" r="J37"/>
  <c r="J36"/>
  <c i="1" r="AY103"/>
  <c i="10" r="J35"/>
  <c i="1" r="AX103"/>
  <c i="10" r="BI126"/>
  <c r="BH126"/>
  <c r="BG126"/>
  <c r="BF126"/>
  <c r="T126"/>
  <c r="R126"/>
  <c r="P126"/>
  <c r="BI124"/>
  <c r="BH124"/>
  <c r="BG124"/>
  <c r="BF124"/>
  <c r="T124"/>
  <c r="R124"/>
  <c r="P124"/>
  <c r="BI119"/>
  <c r="BH119"/>
  <c r="BG119"/>
  <c r="BF119"/>
  <c r="T119"/>
  <c r="R119"/>
  <c r="P119"/>
  <c r="F111"/>
  <c r="E109"/>
  <c r="F89"/>
  <c r="E87"/>
  <c r="J24"/>
  <c r="E24"/>
  <c r="J114"/>
  <c r="J23"/>
  <c r="J21"/>
  <c r="E21"/>
  <c r="J113"/>
  <c r="J20"/>
  <c r="J18"/>
  <c r="E18"/>
  <c r="F92"/>
  <c r="J17"/>
  <c r="J15"/>
  <c r="E15"/>
  <c r="F91"/>
  <c r="J14"/>
  <c r="J12"/>
  <c r="J111"/>
  <c r="E7"/>
  <c r="E85"/>
  <c i="9" r="R118"/>
  <c r="R117"/>
  <c r="J37"/>
  <c r="J36"/>
  <c i="1" r="AY102"/>
  <c i="9" r="J35"/>
  <c i="1" r="AX102"/>
  <c i="9"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19"/>
  <c r="BH119"/>
  <c r="BG119"/>
  <c r="BF119"/>
  <c r="T119"/>
  <c r="R119"/>
  <c r="P119"/>
  <c r="F111"/>
  <c r="E109"/>
  <c r="F89"/>
  <c r="E87"/>
  <c r="J24"/>
  <c r="E24"/>
  <c r="J92"/>
  <c r="J23"/>
  <c r="J21"/>
  <c r="E21"/>
  <c r="J113"/>
  <c r="J20"/>
  <c r="J18"/>
  <c r="E18"/>
  <c r="F92"/>
  <c r="J17"/>
  <c r="J15"/>
  <c r="E15"/>
  <c r="F113"/>
  <c r="J14"/>
  <c r="J12"/>
  <c r="J111"/>
  <c r="E7"/>
  <c r="E107"/>
  <c i="8" r="J37"/>
  <c r="J36"/>
  <c i="1" r="AY101"/>
  <c i="8" r="J35"/>
  <c i="1" r="AX101"/>
  <c i="8"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F119"/>
  <c r="E117"/>
  <c r="F89"/>
  <c r="E87"/>
  <c r="J24"/>
  <c r="E24"/>
  <c r="J122"/>
  <c r="J23"/>
  <c r="J21"/>
  <c r="E21"/>
  <c r="J121"/>
  <c r="J20"/>
  <c r="J18"/>
  <c r="E18"/>
  <c r="F92"/>
  <c r="J17"/>
  <c r="J15"/>
  <c r="E15"/>
  <c r="F91"/>
  <c r="J14"/>
  <c r="J12"/>
  <c r="J89"/>
  <c r="E7"/>
  <c r="E85"/>
  <c i="7" r="J37"/>
  <c r="J36"/>
  <c i="1" r="AY100"/>
  <c i="7" r="J35"/>
  <c i="1" r="AX100"/>
  <c i="7"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19"/>
  <c r="BH119"/>
  <c r="BG119"/>
  <c r="BF119"/>
  <c r="T119"/>
  <c r="R119"/>
  <c r="P119"/>
  <c r="F111"/>
  <c r="E109"/>
  <c r="F89"/>
  <c r="E87"/>
  <c r="J24"/>
  <c r="E24"/>
  <c r="J114"/>
  <c r="J23"/>
  <c r="J21"/>
  <c r="E21"/>
  <c r="J91"/>
  <c r="J20"/>
  <c r="J18"/>
  <c r="E18"/>
  <c r="F114"/>
  <c r="J17"/>
  <c r="J15"/>
  <c r="E15"/>
  <c r="F91"/>
  <c r="J14"/>
  <c r="J12"/>
  <c r="J111"/>
  <c r="E7"/>
  <c r="E107"/>
  <c i="6" r="J37"/>
  <c r="J36"/>
  <c i="1" r="AY99"/>
  <c i="6" r="J35"/>
  <c i="1" r="AX99"/>
  <c i="6"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F113"/>
  <c r="E111"/>
  <c r="F89"/>
  <c r="E87"/>
  <c r="J24"/>
  <c r="E24"/>
  <c r="J116"/>
  <c r="J23"/>
  <c r="J21"/>
  <c r="E21"/>
  <c r="J91"/>
  <c r="J20"/>
  <c r="J18"/>
  <c r="E18"/>
  <c r="F116"/>
  <c r="J17"/>
  <c r="J15"/>
  <c r="E15"/>
  <c r="F115"/>
  <c r="J14"/>
  <c r="J12"/>
  <c r="J113"/>
  <c r="E7"/>
  <c r="E109"/>
  <c i="5" r="J37"/>
  <c r="J36"/>
  <c i="1" r="AY98"/>
  <c i="5" r="J35"/>
  <c i="1" r="AX98"/>
  <c i="5"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F113"/>
  <c r="E111"/>
  <c r="F89"/>
  <c r="E87"/>
  <c r="J24"/>
  <c r="E24"/>
  <c r="J116"/>
  <c r="J23"/>
  <c r="J21"/>
  <c r="E21"/>
  <c r="J115"/>
  <c r="J20"/>
  <c r="J18"/>
  <c r="E18"/>
  <c r="F92"/>
  <c r="J17"/>
  <c r="J15"/>
  <c r="E15"/>
  <c r="F115"/>
  <c r="J14"/>
  <c r="J12"/>
  <c r="J113"/>
  <c r="E7"/>
  <c r="E109"/>
  <c i="4" r="J37"/>
  <c r="J36"/>
  <c i="1" r="AY97"/>
  <c i="4" r="J35"/>
  <c i="1" r="AX97"/>
  <c i="4"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F112"/>
  <c r="E110"/>
  <c r="F89"/>
  <c r="E87"/>
  <c r="J24"/>
  <c r="E24"/>
  <c r="J115"/>
  <c r="J23"/>
  <c r="J21"/>
  <c r="E21"/>
  <c r="J114"/>
  <c r="J20"/>
  <c r="J18"/>
  <c r="E18"/>
  <c r="F92"/>
  <c r="J17"/>
  <c r="J15"/>
  <c r="E15"/>
  <c r="F114"/>
  <c r="J14"/>
  <c r="J12"/>
  <c r="J112"/>
  <c r="E7"/>
  <c r="E108"/>
  <c i="3" r="J141"/>
  <c r="J125"/>
  <c r="J124"/>
  <c r="J37"/>
  <c r="J36"/>
  <c i="1" r="AY96"/>
  <c i="3" r="J35"/>
  <c i="1" r="AX96"/>
  <c i="3"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J100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J98"/>
  <c r="J97"/>
  <c r="F117"/>
  <c r="E115"/>
  <c r="F89"/>
  <c r="E87"/>
  <c r="J24"/>
  <c r="E24"/>
  <c r="J120"/>
  <c r="J23"/>
  <c r="J21"/>
  <c r="E21"/>
  <c r="J119"/>
  <c r="J20"/>
  <c r="J18"/>
  <c r="E18"/>
  <c r="F92"/>
  <c r="J17"/>
  <c r="J15"/>
  <c r="E15"/>
  <c r="F91"/>
  <c r="J14"/>
  <c r="J12"/>
  <c r="J117"/>
  <c r="E7"/>
  <c r="E113"/>
  <c i="2" r="J37"/>
  <c r="J36"/>
  <c i="1" r="AY95"/>
  <c i="2" r="J35"/>
  <c i="1" r="AX95"/>
  <c i="2" r="BI709"/>
  <c r="BH709"/>
  <c r="BG709"/>
  <c r="BF709"/>
  <c r="T709"/>
  <c r="T708"/>
  <c r="R709"/>
  <c r="R708"/>
  <c r="P709"/>
  <c r="P708"/>
  <c r="BI706"/>
  <c r="BH706"/>
  <c r="BG706"/>
  <c r="BF706"/>
  <c r="T706"/>
  <c r="R706"/>
  <c r="P706"/>
  <c r="BI704"/>
  <c r="BH704"/>
  <c r="BG704"/>
  <c r="BF704"/>
  <c r="T704"/>
  <c r="R704"/>
  <c r="P704"/>
  <c r="BI700"/>
  <c r="BH700"/>
  <c r="BG700"/>
  <c r="BF700"/>
  <c r="T700"/>
  <c r="R700"/>
  <c r="P700"/>
  <c r="BI697"/>
  <c r="BH697"/>
  <c r="BG697"/>
  <c r="BF697"/>
  <c r="T697"/>
  <c r="R697"/>
  <c r="P697"/>
  <c r="BI695"/>
  <c r="BH695"/>
  <c r="BG695"/>
  <c r="BF695"/>
  <c r="T695"/>
  <c r="R695"/>
  <c r="P695"/>
  <c r="BI691"/>
  <c r="BH691"/>
  <c r="BG691"/>
  <c r="BF691"/>
  <c r="T691"/>
  <c r="R691"/>
  <c r="P691"/>
  <c r="BI689"/>
  <c r="BH689"/>
  <c r="BG689"/>
  <c r="BF689"/>
  <c r="T689"/>
  <c r="R689"/>
  <c r="P689"/>
  <c r="BI687"/>
  <c r="BH687"/>
  <c r="BG687"/>
  <c r="BF687"/>
  <c r="T687"/>
  <c r="R687"/>
  <c r="P687"/>
  <c r="BI685"/>
  <c r="BH685"/>
  <c r="BG685"/>
  <c r="BF685"/>
  <c r="T685"/>
  <c r="R685"/>
  <c r="P685"/>
  <c r="BI683"/>
  <c r="BH683"/>
  <c r="BG683"/>
  <c r="BF683"/>
  <c r="T683"/>
  <c r="R683"/>
  <c r="P683"/>
  <c r="BI681"/>
  <c r="BH681"/>
  <c r="BG681"/>
  <c r="BF681"/>
  <c r="T681"/>
  <c r="R681"/>
  <c r="P681"/>
  <c r="BI679"/>
  <c r="BH679"/>
  <c r="BG679"/>
  <c r="BF679"/>
  <c r="T679"/>
  <c r="R679"/>
  <c r="P679"/>
  <c r="BI677"/>
  <c r="BH677"/>
  <c r="BG677"/>
  <c r="BF677"/>
  <c r="T677"/>
  <c r="R677"/>
  <c r="P677"/>
  <c r="BI673"/>
  <c r="BH673"/>
  <c r="BG673"/>
  <c r="BF673"/>
  <c r="T673"/>
  <c r="R673"/>
  <c r="P673"/>
  <c r="BI656"/>
  <c r="BH656"/>
  <c r="BG656"/>
  <c r="BF656"/>
  <c r="T656"/>
  <c r="R656"/>
  <c r="P656"/>
  <c r="BI639"/>
  <c r="BH639"/>
  <c r="BG639"/>
  <c r="BF639"/>
  <c r="T639"/>
  <c r="R639"/>
  <c r="P639"/>
  <c r="BI636"/>
  <c r="BH636"/>
  <c r="BG636"/>
  <c r="BF636"/>
  <c r="T636"/>
  <c r="R636"/>
  <c r="P636"/>
  <c r="BI629"/>
  <c r="BH629"/>
  <c r="BG629"/>
  <c r="BF629"/>
  <c r="T629"/>
  <c r="R629"/>
  <c r="P629"/>
  <c r="BI622"/>
  <c r="BH622"/>
  <c r="BG622"/>
  <c r="BF622"/>
  <c r="T622"/>
  <c r="R622"/>
  <c r="P622"/>
  <c r="BI618"/>
  <c r="BH618"/>
  <c r="BG618"/>
  <c r="BF618"/>
  <c r="T618"/>
  <c r="R618"/>
  <c r="P618"/>
  <c r="BI611"/>
  <c r="BH611"/>
  <c r="BG611"/>
  <c r="BF611"/>
  <c r="T611"/>
  <c r="R611"/>
  <c r="P611"/>
  <c r="BI607"/>
  <c r="BH607"/>
  <c r="BG607"/>
  <c r="BF607"/>
  <c r="T607"/>
  <c r="R607"/>
  <c r="P607"/>
  <c r="BI602"/>
  <c r="BH602"/>
  <c r="BG602"/>
  <c r="BF602"/>
  <c r="T602"/>
  <c r="R602"/>
  <c r="P602"/>
  <c r="BI599"/>
  <c r="BH599"/>
  <c r="BG599"/>
  <c r="BF599"/>
  <c r="T599"/>
  <c r="R599"/>
  <c r="P599"/>
  <c r="BI595"/>
  <c r="BH595"/>
  <c r="BG595"/>
  <c r="BF595"/>
  <c r="T595"/>
  <c r="R595"/>
  <c r="P595"/>
  <c r="BI591"/>
  <c r="BH591"/>
  <c r="BG591"/>
  <c r="BF591"/>
  <c r="T591"/>
  <c r="R591"/>
  <c r="P591"/>
  <c r="BI587"/>
  <c r="BH587"/>
  <c r="BG587"/>
  <c r="BF587"/>
  <c r="T587"/>
  <c r="R587"/>
  <c r="P587"/>
  <c r="BI582"/>
  <c r="BH582"/>
  <c r="BG582"/>
  <c r="BF582"/>
  <c r="T582"/>
  <c r="R582"/>
  <c r="P582"/>
  <c r="BI578"/>
  <c r="BH578"/>
  <c r="BG578"/>
  <c r="BF578"/>
  <c r="T578"/>
  <c r="R578"/>
  <c r="P578"/>
  <c r="BI573"/>
  <c r="BH573"/>
  <c r="BG573"/>
  <c r="BF573"/>
  <c r="T573"/>
  <c r="R573"/>
  <c r="P573"/>
  <c r="BI569"/>
  <c r="BH569"/>
  <c r="BG569"/>
  <c r="BF569"/>
  <c r="T569"/>
  <c r="R569"/>
  <c r="P569"/>
  <c r="BI565"/>
  <c r="BH565"/>
  <c r="BG565"/>
  <c r="BF565"/>
  <c r="T565"/>
  <c r="R565"/>
  <c r="P565"/>
  <c r="BI558"/>
  <c r="BH558"/>
  <c r="BG558"/>
  <c r="BF558"/>
  <c r="T558"/>
  <c r="R558"/>
  <c r="P558"/>
  <c r="BI555"/>
  <c r="BH555"/>
  <c r="BG555"/>
  <c r="BF555"/>
  <c r="T555"/>
  <c r="R555"/>
  <c r="P555"/>
  <c r="BI551"/>
  <c r="BH551"/>
  <c r="BG551"/>
  <c r="BF551"/>
  <c r="T551"/>
  <c r="R551"/>
  <c r="P551"/>
  <c r="BI549"/>
  <c r="BH549"/>
  <c r="BG549"/>
  <c r="BF549"/>
  <c r="T549"/>
  <c r="R549"/>
  <c r="P549"/>
  <c r="BI547"/>
  <c r="BH547"/>
  <c r="BG547"/>
  <c r="BF547"/>
  <c r="T547"/>
  <c r="R547"/>
  <c r="P547"/>
  <c r="BI545"/>
  <c r="BH545"/>
  <c r="BG545"/>
  <c r="BF545"/>
  <c r="T545"/>
  <c r="R545"/>
  <c r="P545"/>
  <c r="BI540"/>
  <c r="BH540"/>
  <c r="BG540"/>
  <c r="BF540"/>
  <c r="T540"/>
  <c r="R540"/>
  <c r="P540"/>
  <c r="BI536"/>
  <c r="BH536"/>
  <c r="BG536"/>
  <c r="BF536"/>
  <c r="T536"/>
  <c r="R536"/>
  <c r="P536"/>
  <c r="BI529"/>
  <c r="BH529"/>
  <c r="BG529"/>
  <c r="BF529"/>
  <c r="T529"/>
  <c r="R529"/>
  <c r="P529"/>
  <c r="BI525"/>
  <c r="BH525"/>
  <c r="BG525"/>
  <c r="BF525"/>
  <c r="T525"/>
  <c r="R525"/>
  <c r="P525"/>
  <c r="BI517"/>
  <c r="BH517"/>
  <c r="BG517"/>
  <c r="BF517"/>
  <c r="T517"/>
  <c r="R517"/>
  <c r="P517"/>
  <c r="BI513"/>
  <c r="BH513"/>
  <c r="BG513"/>
  <c r="BF513"/>
  <c r="T513"/>
  <c r="R513"/>
  <c r="P513"/>
  <c r="BI511"/>
  <c r="BH511"/>
  <c r="BG511"/>
  <c r="BF511"/>
  <c r="T511"/>
  <c r="R511"/>
  <c r="P511"/>
  <c r="BI507"/>
  <c r="BH507"/>
  <c r="BG507"/>
  <c r="BF507"/>
  <c r="T507"/>
  <c r="R507"/>
  <c r="P507"/>
  <c r="BI502"/>
  <c r="BH502"/>
  <c r="BG502"/>
  <c r="BF502"/>
  <c r="T502"/>
  <c r="R502"/>
  <c r="P502"/>
  <c r="BI500"/>
  <c r="BH500"/>
  <c r="BG500"/>
  <c r="BF500"/>
  <c r="T500"/>
  <c r="R500"/>
  <c r="P500"/>
  <c r="BI493"/>
  <c r="BH493"/>
  <c r="BG493"/>
  <c r="BF493"/>
  <c r="T493"/>
  <c r="R493"/>
  <c r="P493"/>
  <c r="BI489"/>
  <c r="BH489"/>
  <c r="BG489"/>
  <c r="BF489"/>
  <c r="T489"/>
  <c r="R489"/>
  <c r="P489"/>
  <c r="BI486"/>
  <c r="BH486"/>
  <c r="BG486"/>
  <c r="BF486"/>
  <c r="T486"/>
  <c r="R486"/>
  <c r="P486"/>
  <c r="BI484"/>
  <c r="BH484"/>
  <c r="BG484"/>
  <c r="BF484"/>
  <c r="T484"/>
  <c r="R484"/>
  <c r="P484"/>
  <c r="BI479"/>
  <c r="BH479"/>
  <c r="BG479"/>
  <c r="BF479"/>
  <c r="T479"/>
  <c r="R479"/>
  <c r="P479"/>
  <c r="BI473"/>
  <c r="BH473"/>
  <c r="BG473"/>
  <c r="BF473"/>
  <c r="T473"/>
  <c r="R473"/>
  <c r="P473"/>
  <c r="BI469"/>
  <c r="BH469"/>
  <c r="BG469"/>
  <c r="BF469"/>
  <c r="T469"/>
  <c r="R469"/>
  <c r="P469"/>
  <c r="BI465"/>
  <c r="BH465"/>
  <c r="BG465"/>
  <c r="BF465"/>
  <c r="T465"/>
  <c r="R465"/>
  <c r="P465"/>
  <c r="BI461"/>
  <c r="BH461"/>
  <c r="BG461"/>
  <c r="BF461"/>
  <c r="T461"/>
  <c r="R461"/>
  <c r="P461"/>
  <c r="BI456"/>
  <c r="BH456"/>
  <c r="BG456"/>
  <c r="BF456"/>
  <c r="T456"/>
  <c r="R456"/>
  <c r="P456"/>
  <c r="BI451"/>
  <c r="BH451"/>
  <c r="BG451"/>
  <c r="BF451"/>
  <c r="T451"/>
  <c r="R451"/>
  <c r="P451"/>
  <c r="BI446"/>
  <c r="BH446"/>
  <c r="BG446"/>
  <c r="BF446"/>
  <c r="T446"/>
  <c r="R446"/>
  <c r="P446"/>
  <c r="BI443"/>
  <c r="BH443"/>
  <c r="BG443"/>
  <c r="BF443"/>
  <c r="T443"/>
  <c r="R443"/>
  <c r="P443"/>
  <c r="BI438"/>
  <c r="BH438"/>
  <c r="BG438"/>
  <c r="BF438"/>
  <c r="T438"/>
  <c r="R438"/>
  <c r="P438"/>
  <c r="BI432"/>
  <c r="BH432"/>
  <c r="BG432"/>
  <c r="BF432"/>
  <c r="T432"/>
  <c r="R432"/>
  <c r="P432"/>
  <c r="BI427"/>
  <c r="BH427"/>
  <c r="BG427"/>
  <c r="BF427"/>
  <c r="T427"/>
  <c r="R427"/>
  <c r="P427"/>
  <c r="BI421"/>
  <c r="BH421"/>
  <c r="BG421"/>
  <c r="BF421"/>
  <c r="T421"/>
  <c r="R421"/>
  <c r="P421"/>
  <c r="BI416"/>
  <c r="BH416"/>
  <c r="BG416"/>
  <c r="BF416"/>
  <c r="T416"/>
  <c r="R416"/>
  <c r="P416"/>
  <c r="BI411"/>
  <c r="BH411"/>
  <c r="BG411"/>
  <c r="BF411"/>
  <c r="T411"/>
  <c r="R411"/>
  <c r="P411"/>
  <c r="BI403"/>
  <c r="BH403"/>
  <c r="BG403"/>
  <c r="BF403"/>
  <c r="T403"/>
  <c r="R403"/>
  <c r="P403"/>
  <c r="BI400"/>
  <c r="BH400"/>
  <c r="BG400"/>
  <c r="BF400"/>
  <c r="T400"/>
  <c r="R400"/>
  <c r="P400"/>
  <c r="BI394"/>
  <c r="BH394"/>
  <c r="BG394"/>
  <c r="BF394"/>
  <c r="T394"/>
  <c r="R394"/>
  <c r="P394"/>
  <c r="BI389"/>
  <c r="BH389"/>
  <c r="BG389"/>
  <c r="BF389"/>
  <c r="T389"/>
  <c r="R389"/>
  <c r="P389"/>
  <c r="BI373"/>
  <c r="BH373"/>
  <c r="BG373"/>
  <c r="BF373"/>
  <c r="T373"/>
  <c r="R373"/>
  <c r="P373"/>
  <c r="BI371"/>
  <c r="BH371"/>
  <c r="BG371"/>
  <c r="BF371"/>
  <c r="T371"/>
  <c r="R371"/>
  <c r="P371"/>
  <c r="BI365"/>
  <c r="BH365"/>
  <c r="BG365"/>
  <c r="BF365"/>
  <c r="T365"/>
  <c r="R365"/>
  <c r="P365"/>
  <c r="BI363"/>
  <c r="BH363"/>
  <c r="BG363"/>
  <c r="BF363"/>
  <c r="T363"/>
  <c r="R363"/>
  <c r="P363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6"/>
  <c r="BH336"/>
  <c r="BG336"/>
  <c r="BF336"/>
  <c r="T336"/>
  <c r="R336"/>
  <c r="P336"/>
  <c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2"/>
  <c r="BH322"/>
  <c r="BG322"/>
  <c r="BF322"/>
  <c r="T322"/>
  <c r="R322"/>
  <c r="P322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09"/>
  <c r="BH309"/>
  <c r="BG309"/>
  <c r="BF309"/>
  <c r="T309"/>
  <c r="R309"/>
  <c r="P309"/>
  <c r="BI304"/>
  <c r="BH304"/>
  <c r="BG304"/>
  <c r="BF304"/>
  <c r="T304"/>
  <c r="R304"/>
  <c r="P304"/>
  <c r="BI299"/>
  <c r="BH299"/>
  <c r="BG299"/>
  <c r="BF299"/>
  <c r="T299"/>
  <c r="R299"/>
  <c r="P299"/>
  <c r="BI295"/>
  <c r="BH295"/>
  <c r="BG295"/>
  <c r="BF295"/>
  <c r="T295"/>
  <c r="R295"/>
  <c r="P295"/>
  <c r="BI282"/>
  <c r="BH282"/>
  <c r="BG282"/>
  <c r="BF282"/>
  <c r="T282"/>
  <c r="R282"/>
  <c r="P282"/>
  <c r="BI278"/>
  <c r="BH278"/>
  <c r="BG278"/>
  <c r="BF278"/>
  <c r="T278"/>
  <c r="T277"/>
  <c r="R278"/>
  <c r="R277"/>
  <c r="P278"/>
  <c r="P277"/>
  <c r="BI275"/>
  <c r="BH275"/>
  <c r="BG275"/>
  <c r="BF275"/>
  <c r="T275"/>
  <c r="R275"/>
  <c r="P275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2"/>
  <c r="BH262"/>
  <c r="BG262"/>
  <c r="BF262"/>
  <c r="T262"/>
  <c r="R262"/>
  <c r="P262"/>
  <c r="BI257"/>
  <c r="BH257"/>
  <c r="BG257"/>
  <c r="BF257"/>
  <c r="T257"/>
  <c r="R257"/>
  <c r="P257"/>
  <c r="BI252"/>
  <c r="BH252"/>
  <c r="BG252"/>
  <c r="BF252"/>
  <c r="T252"/>
  <c r="R252"/>
  <c r="P252"/>
  <c r="BI247"/>
  <c r="BH247"/>
  <c r="BG247"/>
  <c r="BF247"/>
  <c r="T247"/>
  <c r="R247"/>
  <c r="P247"/>
  <c r="BI245"/>
  <c r="BH245"/>
  <c r="BG245"/>
  <c r="BF245"/>
  <c r="T245"/>
  <c r="R245"/>
  <c r="P245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0"/>
  <c r="BH230"/>
  <c r="BG230"/>
  <c r="BF230"/>
  <c r="T230"/>
  <c r="R230"/>
  <c r="P230"/>
  <c r="BI225"/>
  <c r="BH225"/>
  <c r="BG225"/>
  <c r="BF225"/>
  <c r="T225"/>
  <c r="R225"/>
  <c r="P225"/>
  <c r="BI222"/>
  <c r="BH222"/>
  <c r="BG222"/>
  <c r="BF222"/>
  <c r="T222"/>
  <c r="R222"/>
  <c r="P222"/>
  <c r="BI217"/>
  <c r="BH217"/>
  <c r="BG217"/>
  <c r="BF217"/>
  <c r="T217"/>
  <c r="R217"/>
  <c r="P217"/>
  <c r="BI212"/>
  <c r="BH212"/>
  <c r="BG212"/>
  <c r="BF212"/>
  <c r="T212"/>
  <c r="R212"/>
  <c r="P212"/>
  <c r="BI207"/>
  <c r="BH207"/>
  <c r="BG207"/>
  <c r="BF207"/>
  <c r="T207"/>
  <c r="R207"/>
  <c r="P207"/>
  <c r="BI201"/>
  <c r="BH201"/>
  <c r="BG201"/>
  <c r="BF201"/>
  <c r="T201"/>
  <c r="R201"/>
  <c r="P201"/>
  <c r="BI197"/>
  <c r="BH197"/>
  <c r="BG197"/>
  <c r="BF197"/>
  <c r="T197"/>
  <c r="R197"/>
  <c r="P197"/>
  <c r="BI192"/>
  <c r="BH192"/>
  <c r="BG192"/>
  <c r="BF192"/>
  <c r="T192"/>
  <c r="R192"/>
  <c r="P192"/>
  <c r="BI187"/>
  <c r="BH187"/>
  <c r="BG187"/>
  <c r="BF187"/>
  <c r="T187"/>
  <c r="R187"/>
  <c r="P187"/>
  <c r="BI181"/>
  <c r="BH181"/>
  <c r="BG181"/>
  <c r="BF181"/>
  <c r="T181"/>
  <c r="T180"/>
  <c r="R181"/>
  <c r="R180"/>
  <c r="P181"/>
  <c r="P180"/>
  <c r="BI178"/>
  <c r="BH178"/>
  <c r="BG178"/>
  <c r="BF178"/>
  <c r="T178"/>
  <c r="R178"/>
  <c r="P178"/>
  <c r="BI173"/>
  <c r="BH173"/>
  <c r="BG173"/>
  <c r="BF173"/>
  <c r="T173"/>
  <c r="R173"/>
  <c r="P173"/>
  <c r="BI166"/>
  <c r="BH166"/>
  <c r="BG166"/>
  <c r="BF166"/>
  <c r="T166"/>
  <c r="R166"/>
  <c r="P166"/>
  <c r="BI159"/>
  <c r="BH159"/>
  <c r="BG159"/>
  <c r="BF159"/>
  <c r="T159"/>
  <c r="R159"/>
  <c r="P159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3"/>
  <c r="BH143"/>
  <c r="BG143"/>
  <c r="BF143"/>
  <c r="T143"/>
  <c r="R143"/>
  <c r="P143"/>
  <c r="BI138"/>
  <c r="BH138"/>
  <c r="BG138"/>
  <c r="BF138"/>
  <c r="T138"/>
  <c r="R138"/>
  <c r="P138"/>
  <c r="F129"/>
  <c r="E127"/>
  <c r="F89"/>
  <c r="E87"/>
  <c r="J24"/>
  <c r="E24"/>
  <c r="J92"/>
  <c r="J23"/>
  <c r="J21"/>
  <c r="E21"/>
  <c r="J91"/>
  <c r="J20"/>
  <c r="J18"/>
  <c r="E18"/>
  <c r="F132"/>
  <c r="J17"/>
  <c r="J15"/>
  <c r="E15"/>
  <c r="F131"/>
  <c r="J14"/>
  <c r="J12"/>
  <c r="J89"/>
  <c r="E7"/>
  <c r="E85"/>
  <c i="1" r="L90"/>
  <c r="AM90"/>
  <c r="AM89"/>
  <c r="L89"/>
  <c r="AM87"/>
  <c r="L87"/>
  <c r="L85"/>
  <c r="L84"/>
  <c i="2" r="BK695"/>
  <c r="J689"/>
  <c r="J166"/>
  <c r="BK611"/>
  <c r="BK484"/>
  <c r="BK365"/>
  <c r="BK269"/>
  <c r="BK236"/>
  <c r="BK697"/>
  <c r="J656"/>
  <c r="BK629"/>
  <c r="J489"/>
  <c r="BK371"/>
  <c r="BK330"/>
  <c r="J217"/>
  <c r="J173"/>
  <c r="BK685"/>
  <c r="J679"/>
  <c r="BK578"/>
  <c r="BK555"/>
  <c r="BK517"/>
  <c r="J484"/>
  <c r="BK443"/>
  <c r="J371"/>
  <c r="BK309"/>
  <c r="J236"/>
  <c r="J181"/>
  <c r="BK704"/>
  <c r="J687"/>
  <c r="J502"/>
  <c r="J443"/>
  <c r="BK351"/>
  <c r="J314"/>
  <c r="BK252"/>
  <c r="BK138"/>
  <c r="BK595"/>
  <c r="J545"/>
  <c r="BK486"/>
  <c r="BK446"/>
  <c r="BK400"/>
  <c r="BK318"/>
  <c r="J269"/>
  <c r="BK217"/>
  <c r="BK148"/>
  <c i="3" r="J147"/>
  <c r="J175"/>
  <c r="BK159"/>
  <c r="BK147"/>
  <c r="BK129"/>
  <c r="J165"/>
  <c r="J127"/>
  <c r="BK161"/>
  <c r="BK131"/>
  <c r="J143"/>
  <c i="4" r="J211"/>
  <c r="J158"/>
  <c r="J136"/>
  <c r="BK203"/>
  <c r="BK166"/>
  <c r="BK225"/>
  <c r="J197"/>
  <c r="J168"/>
  <c r="J128"/>
  <c r="J192"/>
  <c r="BK150"/>
  <c r="BK120"/>
  <c r="BK190"/>
  <c r="J174"/>
  <c r="BK213"/>
  <c r="BK144"/>
  <c i="5" r="J331"/>
  <c r="J295"/>
  <c r="BK257"/>
  <c r="BK231"/>
  <c r="BK192"/>
  <c r="J145"/>
  <c r="J123"/>
  <c r="J321"/>
  <c r="J299"/>
  <c r="BK279"/>
  <c r="J251"/>
  <c r="J239"/>
  <c r="BK188"/>
  <c r="BK143"/>
  <c r="J341"/>
  <c r="J315"/>
  <c r="BK287"/>
  <c r="BK259"/>
  <c r="BK225"/>
  <c r="BK196"/>
  <c r="J177"/>
  <c r="BK157"/>
  <c r="BK327"/>
  <c r="J297"/>
  <c r="BK271"/>
  <c r="J255"/>
  <c r="BK241"/>
  <c r="J171"/>
  <c r="J141"/>
  <c r="BK339"/>
  <c r="BK325"/>
  <c r="BK299"/>
  <c r="J273"/>
  <c r="J223"/>
  <c r="BK209"/>
  <c r="BK183"/>
  <c r="J159"/>
  <c i="6" r="BK193"/>
  <c r="J174"/>
  <c r="J139"/>
  <c r="BK127"/>
  <c r="J235"/>
  <c r="BK217"/>
  <c r="BK205"/>
  <c r="BK187"/>
  <c r="BK176"/>
  <c r="J164"/>
  <c r="J156"/>
  <c r="J147"/>
  <c r="BK133"/>
  <c r="J239"/>
  <c r="BK233"/>
  <c r="J215"/>
  <c r="J205"/>
  <c r="J195"/>
  <c r="J121"/>
  <c i="7" r="J156"/>
  <c r="BK144"/>
  <c r="J148"/>
  <c r="J154"/>
  <c r="J132"/>
  <c r="BK152"/>
  <c i="8" r="J195"/>
  <c r="J128"/>
  <c r="BK179"/>
  <c r="J211"/>
  <c r="J181"/>
  <c r="J164"/>
  <c r="BK147"/>
  <c r="J175"/>
  <c r="J144"/>
  <c r="BK132"/>
  <c r="BK191"/>
  <c r="J160"/>
  <c r="BK189"/>
  <c r="BK142"/>
  <c i="9" r="BK124"/>
  <c r="BK132"/>
  <c i="10" r="BK126"/>
  <c r="J124"/>
  <c i="11" r="J136"/>
  <c r="BK148"/>
  <c r="J121"/>
  <c r="BK152"/>
  <c r="J134"/>
  <c i="12" r="BK154"/>
  <c r="J142"/>
  <c r="BK144"/>
  <c r="BK150"/>
  <c r="J156"/>
  <c r="BK130"/>
  <c r="J138"/>
  <c i="13" r="J130"/>
  <c r="BK123"/>
  <c i="2" r="BK247"/>
  <c r="BK525"/>
  <c r="BK363"/>
  <c r="J257"/>
  <c r="J212"/>
  <c r="BK679"/>
  <c r="BK639"/>
  <c r="J629"/>
  <c r="BK529"/>
  <c r="BK427"/>
  <c r="J365"/>
  <c r="J309"/>
  <c r="BK230"/>
  <c r="BK181"/>
  <c r="J709"/>
  <c r="BK681"/>
  <c r="BK587"/>
  <c r="J578"/>
  <c r="BK545"/>
  <c r="J500"/>
  <c r="BK473"/>
  <c r="BK403"/>
  <c r="BK299"/>
  <c r="BK212"/>
  <c r="J706"/>
  <c r="BK700"/>
  <c r="J547"/>
  <c r="BK465"/>
  <c r="BK389"/>
  <c r="J326"/>
  <c r="BK267"/>
  <c r="J178"/>
  <c r="BK599"/>
  <c r="J565"/>
  <c r="J525"/>
  <c r="J465"/>
  <c r="BK438"/>
  <c r="J345"/>
  <c r="J316"/>
  <c r="BK225"/>
  <c r="J148"/>
  <c i="3" r="J152"/>
  <c r="BK181"/>
  <c r="J163"/>
  <c r="BK143"/>
  <c r="BK167"/>
  <c r="BK145"/>
  <c r="BK177"/>
  <c r="J150"/>
  <c r="J183"/>
  <c r="J137"/>
  <c i="4" r="J201"/>
  <c r="BK168"/>
  <c r="BK142"/>
  <c r="BK199"/>
  <c r="BK152"/>
  <c r="J205"/>
  <c r="J150"/>
  <c r="BK219"/>
  <c r="J160"/>
  <c r="J142"/>
  <c r="BK221"/>
  <c r="J186"/>
  <c r="J166"/>
  <c r="BK136"/>
  <c r="J207"/>
  <c r="BK162"/>
  <c r="J124"/>
  <c i="5" r="J307"/>
  <c r="J279"/>
  <c r="BK249"/>
  <c r="BK223"/>
  <c r="J163"/>
  <c r="BK147"/>
  <c r="BK135"/>
  <c r="J323"/>
  <c r="BK301"/>
  <c r="J271"/>
  <c r="J243"/>
  <c r="BK215"/>
  <c r="BK165"/>
  <c r="J131"/>
  <c r="BK337"/>
  <c r="J311"/>
  <c r="BK273"/>
  <c r="BK229"/>
  <c r="BK207"/>
  <c r="J181"/>
  <c r="J169"/>
  <c r="J139"/>
  <c r="J301"/>
  <c r="BK267"/>
  <c r="BK253"/>
  <c r="BK201"/>
  <c r="BK163"/>
  <c r="BK137"/>
  <c r="J337"/>
  <c r="BK321"/>
  <c r="BK293"/>
  <c r="BK269"/>
  <c r="BK233"/>
  <c r="J213"/>
  <c r="BK181"/>
  <c r="BK161"/>
  <c r="BK141"/>
  <c i="6" r="BK180"/>
  <c r="BK170"/>
  <c r="BK156"/>
  <c r="J141"/>
  <c r="J133"/>
  <c r="BK239"/>
  <c r="J225"/>
  <c r="BK215"/>
  <c r="J203"/>
  <c r="J191"/>
  <c r="J182"/>
  <c r="J172"/>
  <c r="J162"/>
  <c r="BK151"/>
  <c r="J143"/>
  <c r="BK129"/>
  <c r="J241"/>
  <c r="J227"/>
  <c r="J213"/>
  <c r="BK203"/>
  <c r="J193"/>
  <c i="7" r="BK134"/>
  <c r="J152"/>
  <c r="BK126"/>
  <c r="J136"/>
  <c r="BK148"/>
  <c r="BK119"/>
  <c r="J128"/>
  <c i="8" r="BK138"/>
  <c r="J197"/>
  <c r="BK130"/>
  <c r="J183"/>
  <c r="J168"/>
  <c r="BK128"/>
  <c r="J193"/>
  <c r="BK156"/>
  <c r="BK136"/>
  <c r="J206"/>
  <c r="BK185"/>
  <c r="BK200"/>
  <c r="J149"/>
  <c i="9" r="J124"/>
  <c r="J132"/>
  <c i="10" r="J119"/>
  <c i="11" r="BK140"/>
  <c r="J152"/>
  <c r="BK150"/>
  <c r="J154"/>
  <c r="BK121"/>
  <c i="12" r="BK156"/>
  <c r="J148"/>
  <c r="BK158"/>
  <c r="J136"/>
  <c r="J132"/>
  <c i="13" r="BK133"/>
  <c i="2" r="BK689"/>
  <c r="J295"/>
  <c r="J245"/>
  <c r="J697"/>
  <c r="BK513"/>
  <c r="J456"/>
  <c r="J343"/>
  <c r="BK314"/>
  <c r="BK222"/>
  <c r="BK178"/>
  <c r="J673"/>
  <c r="J639"/>
  <c r="J622"/>
  <c r="BK451"/>
  <c r="J403"/>
  <c r="J328"/>
  <c r="BK265"/>
  <c r="J207"/>
  <c r="BK709"/>
  <c r="J683"/>
  <c r="J677"/>
  <c r="BK582"/>
  <c r="BK558"/>
  <c r="BK536"/>
  <c r="J493"/>
  <c r="J427"/>
  <c r="J363"/>
  <c r="J265"/>
  <c r="J222"/>
  <c r="BK173"/>
  <c r="J700"/>
  <c r="J536"/>
  <c r="J446"/>
  <c r="J353"/>
  <c r="BK322"/>
  <c r="BK275"/>
  <c r="J159"/>
  <c r="J611"/>
  <c r="J591"/>
  <c r="J540"/>
  <c r="BK469"/>
  <c r="J421"/>
  <c r="BK326"/>
  <c r="J282"/>
  <c r="BK257"/>
  <c r="J156"/>
  <c i="3" r="J157"/>
  <c r="BK127"/>
  <c r="BK169"/>
  <c r="BK154"/>
  <c r="J135"/>
  <c r="BK157"/>
  <c r="J181"/>
  <c r="J133"/>
  <c r="J161"/>
  <c i="4" r="BK215"/>
  <c r="BK188"/>
  <c r="J162"/>
  <c r="BK134"/>
  <c r="J188"/>
  <c r="BK160"/>
  <c r="BK223"/>
  <c r="BK192"/>
  <c r="J140"/>
  <c r="BK209"/>
  <c r="J182"/>
  <c r="J154"/>
  <c r="J134"/>
  <c r="BK194"/>
  <c r="J176"/>
  <c r="J144"/>
  <c r="J217"/>
  <c r="BK174"/>
  <c r="BK130"/>
  <c i="5" r="BK315"/>
  <c r="BK283"/>
  <c r="BK265"/>
  <c r="J225"/>
  <c r="BK194"/>
  <c r="J137"/>
  <c r="J335"/>
  <c r="J309"/>
  <c r="J285"/>
  <c r="J259"/>
  <c r="BK227"/>
  <c r="J205"/>
  <c r="BK179"/>
  <c r="BK133"/>
  <c r="BK341"/>
  <c r="J319"/>
  <c r="J277"/>
  <c r="J253"/>
  <c r="J203"/>
  <c r="J188"/>
  <c r="J161"/>
  <c r="J121"/>
  <c r="J303"/>
  <c r="J287"/>
  <c r="BK261"/>
  <c r="BK235"/>
  <c r="J179"/>
  <c r="J149"/>
  <c r="BK125"/>
  <c r="BK323"/>
  <c r="BK303"/>
  <c r="BK251"/>
  <c r="J231"/>
  <c r="BK211"/>
  <c r="J185"/>
  <c r="J167"/>
  <c r="J133"/>
  <c i="6" r="J176"/>
  <c r="BK158"/>
  <c r="BK137"/>
  <c r="J129"/>
  <c r="J233"/>
  <c r="J223"/>
  <c r="BK207"/>
  <c r="BK195"/>
  <c r="J184"/>
  <c r="BK172"/>
  <c r="BK166"/>
  <c r="J158"/>
  <c r="J149"/>
  <c r="BK141"/>
  <c r="J131"/>
  <c r="BK121"/>
  <c r="J219"/>
  <c r="J207"/>
  <c r="BK191"/>
  <c i="7" r="BK158"/>
  <c r="BK154"/>
  <c r="J138"/>
  <c r="J144"/>
  <c r="J119"/>
  <c r="BK124"/>
  <c r="BK146"/>
  <c r="BK130"/>
  <c i="8" r="BK164"/>
  <c r="BK172"/>
  <c r="BK206"/>
  <c r="BK158"/>
  <c r="J132"/>
  <c r="BK197"/>
  <c r="J166"/>
  <c r="J138"/>
  <c r="BK209"/>
  <c r="J179"/>
  <c r="J136"/>
  <c r="BK168"/>
  <c r="J134"/>
  <c i="9" r="BK130"/>
  <c r="BK126"/>
  <c i="10" r="BK119"/>
  <c i="11" r="BK156"/>
  <c r="BK130"/>
  <c r="BK144"/>
  <c r="BK146"/>
  <c r="BK132"/>
  <c i="12" r="BK134"/>
  <c r="BK152"/>
  <c r="BK140"/>
  <c r="J128"/>
  <c r="BK146"/>
  <c r="J140"/>
  <c i="13" r="BK125"/>
  <c r="J127"/>
  <c r="BK121"/>
  <c i="2" r="BK691"/>
  <c r="J275"/>
  <c r="BK159"/>
  <c r="BK540"/>
  <c r="BK479"/>
  <c r="BK353"/>
  <c r="BK316"/>
  <c r="BK234"/>
  <c r="BK673"/>
  <c r="J636"/>
  <c r="BK618"/>
  <c r="J438"/>
  <c r="BK373"/>
  <c r="BK312"/>
  <c r="J238"/>
  <c r="BK187"/>
  <c r="J138"/>
  <c r="J685"/>
  <c r="BK591"/>
  <c r="BK569"/>
  <c r="BK547"/>
  <c r="BK511"/>
  <c r="J461"/>
  <c r="BK341"/>
  <c r="BK304"/>
  <c r="J225"/>
  <c r="BK706"/>
  <c r="J558"/>
  <c r="J507"/>
  <c r="J400"/>
  <c r="BK282"/>
  <c r="BK245"/>
  <c r="BK687"/>
  <c r="BK602"/>
  <c r="J573"/>
  <c r="J517"/>
  <c r="BK456"/>
  <c r="BK411"/>
  <c r="BK343"/>
  <c r="J304"/>
  <c r="J201"/>
  <c i="3" r="BK175"/>
  <c r="BK139"/>
  <c r="J177"/>
  <c r="J167"/>
  <c r="J145"/>
  <c r="J179"/>
  <c r="J129"/>
  <c r="J173"/>
  <c r="J159"/>
  <c r="BK179"/>
  <c r="J154"/>
  <c i="4" r="J225"/>
  <c r="BK205"/>
  <c r="BK178"/>
  <c r="J146"/>
  <c r="J130"/>
  <c r="BK180"/>
  <c r="J120"/>
  <c r="BK211"/>
  <c r="J180"/>
  <c r="J126"/>
  <c r="BK207"/>
  <c r="J178"/>
  <c r="BK148"/>
  <c r="J213"/>
  <c r="J184"/>
  <c r="BK146"/>
  <c r="J219"/>
  <c r="BK154"/>
  <c i="5" r="BK335"/>
  <c r="BK297"/>
  <c r="BK275"/>
  <c r="BK239"/>
  <c r="J209"/>
  <c r="J183"/>
  <c r="BK149"/>
  <c r="BK121"/>
  <c r="J313"/>
  <c r="J291"/>
  <c r="J267"/>
  <c r="J235"/>
  <c r="J190"/>
  <c r="BK155"/>
  <c r="J127"/>
  <c r="J327"/>
  <c r="BK309"/>
  <c r="J281"/>
  <c r="J249"/>
  <c r="J211"/>
  <c r="J192"/>
  <c r="BK167"/>
  <c r="J143"/>
  <c r="J317"/>
  <c r="BK285"/>
  <c r="J257"/>
  <c r="J227"/>
  <c r="J175"/>
  <c r="J153"/>
  <c r="BK129"/>
  <c r="BK331"/>
  <c r="BK305"/>
  <c r="J263"/>
  <c r="BK219"/>
  <c r="BK198"/>
  <c r="BK171"/>
  <c r="J147"/>
  <c i="6" r="J189"/>
  <c r="BK160"/>
  <c r="J151"/>
  <c r="J135"/>
  <c r="BK241"/>
  <c r="BK229"/>
  <c r="J221"/>
  <c r="BK213"/>
  <c r="J201"/>
  <c r="BK189"/>
  <c r="J178"/>
  <c r="BK168"/>
  <c r="J160"/>
  <c r="BK145"/>
  <c r="BK139"/>
  <c r="J127"/>
  <c r="BK237"/>
  <c r="J229"/>
  <c r="BK221"/>
  <c r="BK201"/>
  <c r="J187"/>
  <c i="7" r="BK128"/>
  <c r="J158"/>
  <c r="J126"/>
  <c r="J142"/>
  <c r="BK138"/>
  <c r="BK142"/>
  <c i="8" r="BK187"/>
  <c r="BK154"/>
  <c r="J202"/>
  <c r="J158"/>
  <c r="J177"/>
  <c r="BK151"/>
  <c r="J204"/>
  <c r="J189"/>
  <c r="J147"/>
  <c r="BK134"/>
  <c r="J187"/>
  <c r="J140"/>
  <c r="J185"/>
  <c i="9" r="BK134"/>
  <c r="BK119"/>
  <c i="11" r="J150"/>
  <c r="J156"/>
  <c r="BK136"/>
  <c r="J148"/>
  <c r="J146"/>
  <c r="J130"/>
  <c r="BK138"/>
  <c i="12" r="J130"/>
  <c r="J121"/>
  <c r="J134"/>
  <c r="BK148"/>
  <c r="J158"/>
  <c i="13" r="BK130"/>
  <c r="J121"/>
  <c i="2" r="J695"/>
  <c r="J312"/>
  <c r="BK207"/>
  <c r="J549"/>
  <c r="BK493"/>
  <c r="BK432"/>
  <c r="J336"/>
  <c r="BK262"/>
  <c r="J230"/>
  <c r="BK152"/>
  <c r="BK656"/>
  <c r="BK622"/>
  <c r="J511"/>
  <c r="J411"/>
  <c r="J341"/>
  <c r="J271"/>
  <c r="BK201"/>
  <c r="J152"/>
  <c r="BK683"/>
  <c r="J681"/>
  <c r="J587"/>
  <c r="BK573"/>
  <c r="J551"/>
  <c r="BK507"/>
  <c r="J469"/>
  <c r="J394"/>
  <c r="BK336"/>
  <c r="J252"/>
  <c r="J143"/>
  <c r="J569"/>
  <c r="BK489"/>
  <c r="BK416"/>
  <c r="BK345"/>
  <c r="BK278"/>
  <c r="BK238"/>
  <c r="J618"/>
  <c r="J602"/>
  <c r="BK551"/>
  <c r="BK500"/>
  <c r="BK461"/>
  <c r="J416"/>
  <c r="J330"/>
  <c r="J267"/>
  <c r="BK166"/>
  <c i="3" r="J171"/>
  <c r="BK133"/>
  <c r="BK173"/>
  <c r="BK150"/>
  <c r="J131"/>
  <c r="BK152"/>
  <c r="BK183"/>
  <c r="BK163"/>
  <c r="BK137"/>
  <c r="BK165"/>
  <c i="4" r="J209"/>
  <c r="BK184"/>
  <c r="J156"/>
  <c r="BK122"/>
  <c r="J170"/>
  <c r="BK138"/>
  <c r="J215"/>
  <c r="BK182"/>
  <c r="J223"/>
  <c r="BK201"/>
  <c r="BK176"/>
  <c r="J152"/>
  <c r="BK126"/>
  <c r="J199"/>
  <c r="BK156"/>
  <c r="J122"/>
  <c r="BK186"/>
  <c r="BK158"/>
  <c r="J132"/>
  <c i="5" r="BK319"/>
  <c r="BK291"/>
  <c r="BK245"/>
  <c r="J217"/>
  <c r="BK153"/>
  <c r="J329"/>
  <c r="J275"/>
  <c r="J245"/>
  <c r="J229"/>
  <c r="BK213"/>
  <c r="BK185"/>
  <c r="BK139"/>
  <c r="J333"/>
  <c r="J293"/>
  <c r="J265"/>
  <c r="J237"/>
  <c r="J219"/>
  <c r="J194"/>
  <c r="J173"/>
  <c r="J155"/>
  <c r="J339"/>
  <c r="BK289"/>
  <c r="BK243"/>
  <c r="BK203"/>
  <c r="J165"/>
  <c r="BK145"/>
  <c r="BK333"/>
  <c r="BK311"/>
  <c r="BK277"/>
  <c r="BK237"/>
  <c r="J215"/>
  <c r="J196"/>
  <c r="BK169"/>
  <c r="J125"/>
  <c i="6" r="BK178"/>
  <c r="J166"/>
  <c r="J145"/>
  <c r="BK125"/>
  <c r="J231"/>
  <c r="BK219"/>
  <c r="BK211"/>
  <c r="BK197"/>
  <c r="BK184"/>
  <c r="BK174"/>
  <c r="BK164"/>
  <c r="J153"/>
  <c r="BK147"/>
  <c r="J137"/>
  <c r="J125"/>
  <c r="BK235"/>
  <c r="BK225"/>
  <c r="BK209"/>
  <c r="BK199"/>
  <c r="J123"/>
  <c i="7" r="J160"/>
  <c r="J146"/>
  <c r="J130"/>
  <c r="BK160"/>
  <c r="BK136"/>
  <c r="J140"/>
  <c i="8" r="BK183"/>
  <c r="BK211"/>
  <c r="BK166"/>
  <c r="BK204"/>
  <c r="J172"/>
  <c r="J156"/>
  <c r="J209"/>
  <c r="BK160"/>
  <c r="BK140"/>
  <c r="BK202"/>
  <c r="J142"/>
  <c r="BK181"/>
  <c i="9" r="J130"/>
  <c r="J134"/>
  <c r="J119"/>
  <c i="10" r="BK124"/>
  <c i="11" r="J142"/>
  <c r="BK158"/>
  <c r="J138"/>
  <c r="J144"/>
  <c r="J140"/>
  <c r="BK128"/>
  <c i="12" r="J146"/>
  <c r="J154"/>
  <c r="BK136"/>
  <c r="BK132"/>
  <c r="J152"/>
  <c r="BK160"/>
  <c r="BK128"/>
  <c i="13" r="J123"/>
  <c r="J125"/>
  <c i="2" r="J691"/>
  <c r="J278"/>
  <c r="J197"/>
  <c r="BK143"/>
  <c r="BK502"/>
  <c r="J473"/>
  <c r="J389"/>
  <c r="BK328"/>
  <c r="J247"/>
  <c r="BK197"/>
  <c r="BK677"/>
  <c r="BK636"/>
  <c r="J607"/>
  <c r="BK421"/>
  <c r="J349"/>
  <c r="BK295"/>
  <c r="BK192"/>
  <c r="BK156"/>
  <c r="J595"/>
  <c r="J582"/>
  <c r="BK565"/>
  <c r="J529"/>
  <c r="J486"/>
  <c r="J451"/>
  <c r="J373"/>
  <c r="J318"/>
  <c r="J262"/>
  <c r="J192"/>
  <c r="J704"/>
  <c r="J555"/>
  <c r="J479"/>
  <c r="BK394"/>
  <c r="BK349"/>
  <c r="J299"/>
  <c r="J234"/>
  <c r="BK607"/>
  <c r="J599"/>
  <c r="BK549"/>
  <c r="J513"/>
  <c r="J432"/>
  <c r="J351"/>
  <c r="J322"/>
  <c r="BK271"/>
  <c r="J187"/>
  <c i="1" r="AS94"/>
  <c i="3" r="BK135"/>
  <c r="J169"/>
  <c r="J139"/>
  <c r="BK171"/>
  <c i="4" r="BK217"/>
  <c r="J190"/>
  <c r="BK170"/>
  <c r="J148"/>
  <c r="BK128"/>
  <c r="J172"/>
  <c r="BK124"/>
  <c r="BK172"/>
  <c r="J221"/>
  <c r="J194"/>
  <c r="J164"/>
  <c r="J138"/>
  <c r="BK197"/>
  <c r="BK164"/>
  <c r="BK132"/>
  <c r="J203"/>
  <c r="BK140"/>
  <c i="5" r="BK313"/>
  <c r="BK281"/>
  <c r="J261"/>
  <c r="J233"/>
  <c r="J207"/>
  <c r="BK151"/>
  <c r="BK127"/>
  <c r="BK317"/>
  <c r="BK295"/>
  <c r="J269"/>
  <c r="J241"/>
  <c r="BK221"/>
  <c r="J201"/>
  <c r="BK173"/>
  <c r="J129"/>
  <c r="J325"/>
  <c r="J289"/>
  <c r="BK255"/>
  <c r="J221"/>
  <c r="J198"/>
  <c r="BK175"/>
  <c r="BK159"/>
  <c r="BK131"/>
  <c r="J305"/>
  <c r="BK263"/>
  <c r="J247"/>
  <c r="BK190"/>
  <c r="J157"/>
  <c r="J135"/>
  <c r="BK329"/>
  <c r="BK307"/>
  <c r="J283"/>
  <c r="BK247"/>
  <c r="BK217"/>
  <c r="BK205"/>
  <c r="BK177"/>
  <c r="J151"/>
  <c r="BK123"/>
  <c i="6" r="J168"/>
  <c r="BK153"/>
  <c r="BK131"/>
  <c r="J237"/>
  <c r="BK227"/>
  <c r="J217"/>
  <c r="J209"/>
  <c r="J199"/>
  <c r="J180"/>
  <c r="J170"/>
  <c r="BK162"/>
  <c r="BK149"/>
  <c r="BK143"/>
  <c r="BK135"/>
  <c r="BK123"/>
  <c r="BK231"/>
  <c r="BK223"/>
  <c r="J211"/>
  <c r="J197"/>
  <c r="BK182"/>
  <c i="7" r="J124"/>
  <c r="BK150"/>
  <c r="BK140"/>
  <c r="BK156"/>
  <c r="J150"/>
  <c r="BK132"/>
  <c r="J134"/>
  <c i="8" r="BK175"/>
  <c r="J191"/>
  <c r="J154"/>
  <c r="BK193"/>
  <c r="J170"/>
  <c r="BK149"/>
  <c r="J200"/>
  <c r="BK170"/>
  <c r="J151"/>
  <c r="J130"/>
  <c r="BK177"/>
  <c r="BK195"/>
  <c r="BK144"/>
  <c i="9" r="BK128"/>
  <c r="J128"/>
  <c r="J126"/>
  <c i="10" r="J126"/>
  <c i="11" r="BK154"/>
  <c r="J128"/>
  <c r="J132"/>
  <c r="BK134"/>
  <c r="BK142"/>
  <c r="J158"/>
  <c i="12" r="BK138"/>
  <c r="J150"/>
  <c r="J160"/>
  <c r="BK121"/>
  <c r="BK142"/>
  <c r="J144"/>
  <c i="13" r="BK127"/>
  <c r="J133"/>
  <c i="2" l="1" r="P158"/>
  <c r="P224"/>
  <c r="P264"/>
  <c r="BK311"/>
  <c r="J311"/>
  <c r="J107"/>
  <c r="P402"/>
  <c r="P488"/>
  <c r="T557"/>
  <c r="BK638"/>
  <c r="J638"/>
  <c r="J113"/>
  <c r="T699"/>
  <c i="3" r="BK142"/>
  <c r="J142"/>
  <c r="J101"/>
  <c r="BK149"/>
  <c r="J149"/>
  <c r="J102"/>
  <c r="BK156"/>
  <c r="J156"/>
  <c r="J103"/>
  <c i="4" r="BK119"/>
  <c r="BK118"/>
  <c r="J118"/>
  <c r="J96"/>
  <c r="BK196"/>
  <c r="J196"/>
  <c r="J98"/>
  <c i="7" r="BK118"/>
  <c r="BK117"/>
  <c r="J117"/>
  <c i="8" r="R127"/>
  <c r="T153"/>
  <c r="T174"/>
  <c i="10" r="P118"/>
  <c r="P117"/>
  <c i="1" r="AU103"/>
  <c i="2" r="BK158"/>
  <c r="J158"/>
  <c r="J99"/>
  <c r="P186"/>
  <c r="T224"/>
  <c r="BK281"/>
  <c r="J281"/>
  <c r="J106"/>
  <c r="R281"/>
  <c r="BK402"/>
  <c r="J402"/>
  <c r="J108"/>
  <c r="BK488"/>
  <c r="J488"/>
  <c r="J110"/>
  <c r="P557"/>
  <c r="P638"/>
  <c r="R699"/>
  <c i="3" r="P126"/>
  <c r="P142"/>
  <c r="R149"/>
  <c r="R156"/>
  <c i="4" r="R119"/>
  <c r="T196"/>
  <c i="5" r="BK200"/>
  <c r="J200"/>
  <c r="J99"/>
  <c i="6" r="BK120"/>
  <c r="T186"/>
  <c i="7" r="R118"/>
  <c r="R117"/>
  <c i="8" r="BK153"/>
  <c r="J153"/>
  <c r="J100"/>
  <c r="T199"/>
  <c r="R208"/>
  <c i="11" r="BK127"/>
  <c r="J127"/>
  <c r="J99"/>
  <c i="2" r="P137"/>
  <c r="P136"/>
  <c r="T158"/>
  <c r="T186"/>
  <c r="R264"/>
  <c r="P311"/>
  <c r="T402"/>
  <c r="T445"/>
  <c r="R557"/>
  <c r="P601"/>
  <c r="T601"/>
  <c r="P699"/>
  <c i="5" r="P120"/>
  <c r="T200"/>
  <c i="6" r="T120"/>
  <c r="P155"/>
  <c r="BK186"/>
  <c r="J186"/>
  <c r="J99"/>
  <c i="8" r="P127"/>
  <c r="P146"/>
  <c r="P163"/>
  <c r="T163"/>
  <c r="T162"/>
  <c r="R174"/>
  <c r="P199"/>
  <c i="9" r="BK118"/>
  <c r="J118"/>
  <c r="J97"/>
  <c i="10" r="R118"/>
  <c r="R117"/>
  <c i="11" r="T127"/>
  <c r="T126"/>
  <c r="T119"/>
  <c i="12" r="R127"/>
  <c r="R126"/>
  <c r="R119"/>
  <c i="2" r="R137"/>
  <c r="BK186"/>
  <c r="J186"/>
  <c r="J101"/>
  <c r="R224"/>
  <c r="P281"/>
  <c r="T281"/>
  <c r="R402"/>
  <c r="R445"/>
  <c r="BK557"/>
  <c r="J557"/>
  <c r="J111"/>
  <c r="R638"/>
  <c i="3" r="BK126"/>
  <c r="J126"/>
  <c r="J99"/>
  <c r="R142"/>
  <c r="T156"/>
  <c i="4" r="P196"/>
  <c i="5" r="R120"/>
  <c r="BK187"/>
  <c r="J187"/>
  <c r="J98"/>
  <c r="P187"/>
  <c r="R187"/>
  <c r="T187"/>
  <c i="6" r="R120"/>
  <c r="P186"/>
  <c i="7" r="P118"/>
  <c r="P117"/>
  <c i="1" r="AU100"/>
  <c i="8" r="BK146"/>
  <c r="J146"/>
  <c r="J99"/>
  <c r="P153"/>
  <c r="P174"/>
  <c r="BK208"/>
  <c r="J208"/>
  <c r="J105"/>
  <c i="9" r="P118"/>
  <c r="P117"/>
  <c i="1" r="AU102"/>
  <c i="12" r="P127"/>
  <c r="P126"/>
  <c r="P119"/>
  <c i="1" r="AU105"/>
  <c i="2" r="T137"/>
  <c r="BK224"/>
  <c r="J224"/>
  <c r="J102"/>
  <c r="BK264"/>
  <c r="J264"/>
  <c r="J103"/>
  <c r="R311"/>
  <c r="BK445"/>
  <c r="J445"/>
  <c r="J109"/>
  <c r="T488"/>
  <c r="T638"/>
  <c i="3" r="R126"/>
  <c r="R123"/>
  <c r="P149"/>
  <c r="P156"/>
  <c i="4" r="P119"/>
  <c r="P118"/>
  <c i="1" r="AU97"/>
  <c i="4" r="R196"/>
  <c i="5" r="P200"/>
  <c i="11" r="P127"/>
  <c r="P126"/>
  <c r="P119"/>
  <c i="1" r="AU104"/>
  <c i="2" r="BK137"/>
  <c r="J137"/>
  <c r="J98"/>
  <c r="R158"/>
  <c r="R186"/>
  <c r="T264"/>
  <c r="T311"/>
  <c r="T280"/>
  <c r="P445"/>
  <c r="R488"/>
  <c r="BK601"/>
  <c r="J601"/>
  <c r="J112"/>
  <c r="R601"/>
  <c r="BK699"/>
  <c r="J699"/>
  <c r="J114"/>
  <c i="3" r="T126"/>
  <c r="T123"/>
  <c r="T142"/>
  <c r="T149"/>
  <c i="4" r="T119"/>
  <c r="T118"/>
  <c i="5" r="BK120"/>
  <c r="J120"/>
  <c r="J97"/>
  <c r="T120"/>
  <c r="R200"/>
  <c i="6" r="P120"/>
  <c r="P119"/>
  <c i="1" r="AU99"/>
  <c i="6" r="BK155"/>
  <c r="J155"/>
  <c r="J98"/>
  <c r="R155"/>
  <c r="T155"/>
  <c r="R186"/>
  <c i="7" r="T118"/>
  <c r="T117"/>
  <c i="8" r="BK127"/>
  <c r="J127"/>
  <c r="J98"/>
  <c r="T127"/>
  <c r="T126"/>
  <c r="R146"/>
  <c r="T146"/>
  <c r="R153"/>
  <c r="BK163"/>
  <c r="J163"/>
  <c r="J102"/>
  <c r="R163"/>
  <c r="BK174"/>
  <c r="J174"/>
  <c r="J103"/>
  <c r="BK199"/>
  <c r="J199"/>
  <c r="J104"/>
  <c r="R199"/>
  <c r="P208"/>
  <c r="T208"/>
  <c i="9" r="T118"/>
  <c r="T117"/>
  <c i="10" r="BK118"/>
  <c r="J118"/>
  <c r="J97"/>
  <c r="T118"/>
  <c r="T117"/>
  <c i="11" r="R127"/>
  <c r="R126"/>
  <c r="R119"/>
  <c i="12" r="BK127"/>
  <c r="J127"/>
  <c r="J99"/>
  <c r="T127"/>
  <c r="T126"/>
  <c r="T119"/>
  <c i="11" r="BK120"/>
  <c r="J120"/>
  <c r="J97"/>
  <c i="12" r="BK120"/>
  <c r="J120"/>
  <c r="J97"/>
  <c i="13" r="BK132"/>
  <c r="J132"/>
  <c r="J99"/>
  <c i="2" r="BK277"/>
  <c r="J277"/>
  <c r="J104"/>
  <c r="BK180"/>
  <c r="J180"/>
  <c r="J100"/>
  <c r="BK708"/>
  <c r="J708"/>
  <c r="J115"/>
  <c i="13" r="BK129"/>
  <c r="J129"/>
  <c r="J98"/>
  <c r="F92"/>
  <c r="BE123"/>
  <c r="E85"/>
  <c r="J91"/>
  <c r="BE130"/>
  <c r="J89"/>
  <c r="BE125"/>
  <c r="BE127"/>
  <c i="12" r="BK126"/>
  <c r="J126"/>
  <c r="J98"/>
  <c i="13" r="F91"/>
  <c r="J92"/>
  <c r="BE121"/>
  <c r="BE133"/>
  <c i="12" r="F92"/>
  <c r="J113"/>
  <c r="BE121"/>
  <c r="BE136"/>
  <c r="BE146"/>
  <c r="J91"/>
  <c r="BE138"/>
  <c r="BE160"/>
  <c r="E85"/>
  <c r="J92"/>
  <c r="F115"/>
  <c r="BE130"/>
  <c r="BE144"/>
  <c r="BE152"/>
  <c r="BE154"/>
  <c r="BE156"/>
  <c r="BE128"/>
  <c r="BE142"/>
  <c r="BE158"/>
  <c i="11" r="BK126"/>
  <c r="BK119"/>
  <c r="J119"/>
  <c r="J96"/>
  <c i="12" r="BE134"/>
  <c r="BE140"/>
  <c r="BE148"/>
  <c r="BE132"/>
  <c r="BE150"/>
  <c i="11" r="J92"/>
  <c r="F115"/>
  <c r="BE128"/>
  <c r="BE148"/>
  <c r="BE152"/>
  <c r="BE158"/>
  <c r="J91"/>
  <c r="BE138"/>
  <c r="J89"/>
  <c r="F116"/>
  <c r="BE132"/>
  <c r="BE136"/>
  <c r="BE154"/>
  <c r="E85"/>
  <c r="BE130"/>
  <c r="BE140"/>
  <c r="BE150"/>
  <c r="BE156"/>
  <c r="BE121"/>
  <c r="BE134"/>
  <c r="BE142"/>
  <c r="BE144"/>
  <c r="BE146"/>
  <c i="9" r="BK117"/>
  <c r="J117"/>
  <c i="10" r="F114"/>
  <c r="BE119"/>
  <c r="BE124"/>
  <c r="BE126"/>
  <c r="J92"/>
  <c r="F113"/>
  <c r="E107"/>
  <c r="J89"/>
  <c r="J91"/>
  <c i="9" r="J91"/>
  <c r="BE124"/>
  <c r="BE130"/>
  <c r="E85"/>
  <c r="J89"/>
  <c r="F114"/>
  <c r="F91"/>
  <c r="J114"/>
  <c r="BE126"/>
  <c r="BE134"/>
  <c r="BE119"/>
  <c r="BE128"/>
  <c r="BE132"/>
  <c i="8" r="E115"/>
  <c r="F121"/>
  <c r="BE132"/>
  <c r="BE164"/>
  <c r="BE179"/>
  <c r="BE183"/>
  <c r="BE191"/>
  <c r="BE211"/>
  <c i="7" r="J96"/>
  <c r="J118"/>
  <c r="J97"/>
  <c i="8" r="J91"/>
  <c r="F122"/>
  <c r="BE128"/>
  <c r="BE130"/>
  <c r="BE158"/>
  <c r="BE168"/>
  <c r="BE170"/>
  <c r="BE197"/>
  <c r="BE200"/>
  <c r="J92"/>
  <c r="BE142"/>
  <c r="BE149"/>
  <c r="BE172"/>
  <c r="BE187"/>
  <c r="BE202"/>
  <c r="BE136"/>
  <c r="BE138"/>
  <c r="BE144"/>
  <c r="BE154"/>
  <c r="BE160"/>
  <c r="BE166"/>
  <c r="BE175"/>
  <c r="BE209"/>
  <c r="J119"/>
  <c r="BE134"/>
  <c r="BE140"/>
  <c r="BE156"/>
  <c r="BE177"/>
  <c r="BE181"/>
  <c r="BE185"/>
  <c r="BE189"/>
  <c r="BE193"/>
  <c r="BE195"/>
  <c r="BE204"/>
  <c r="BE147"/>
  <c r="BE151"/>
  <c r="BE206"/>
  <c i="7" r="J92"/>
  <c r="E85"/>
  <c r="BE128"/>
  <c r="BE130"/>
  <c r="BE134"/>
  <c r="BE154"/>
  <c i="6" r="J120"/>
  <c r="J97"/>
  <c i="7" r="J113"/>
  <c r="BE138"/>
  <c r="BE140"/>
  <c r="BE144"/>
  <c r="BE146"/>
  <c r="BE152"/>
  <c r="J89"/>
  <c r="F92"/>
  <c r="F113"/>
  <c r="BE142"/>
  <c r="BE150"/>
  <c r="BE160"/>
  <c r="BE119"/>
  <c r="BE124"/>
  <c r="BE136"/>
  <c r="BE148"/>
  <c r="BE158"/>
  <c r="BE126"/>
  <c r="BE132"/>
  <c r="BE156"/>
  <c i="6" r="E85"/>
  <c r="J89"/>
  <c r="F91"/>
  <c r="J92"/>
  <c r="J115"/>
  <c r="BE195"/>
  <c r="BE197"/>
  <c r="BE199"/>
  <c r="BE207"/>
  <c r="BE215"/>
  <c r="BE219"/>
  <c r="BE221"/>
  <c r="BE229"/>
  <c r="BE231"/>
  <c r="BE241"/>
  <c i="5" r="BK119"/>
  <c r="J119"/>
  <c r="J96"/>
  <c i="6" r="F92"/>
  <c r="BE121"/>
  <c r="BE123"/>
  <c r="BE125"/>
  <c r="BE127"/>
  <c r="BE131"/>
  <c r="BE133"/>
  <c r="BE137"/>
  <c r="BE143"/>
  <c r="BE145"/>
  <c r="BE147"/>
  <c r="BE149"/>
  <c r="BE153"/>
  <c r="BE158"/>
  <c r="BE160"/>
  <c r="BE162"/>
  <c r="BE164"/>
  <c r="BE166"/>
  <c r="BE174"/>
  <c r="BE176"/>
  <c r="BE178"/>
  <c r="BE180"/>
  <c r="BE182"/>
  <c r="BE184"/>
  <c r="BE187"/>
  <c r="BE193"/>
  <c r="BE201"/>
  <c r="BE203"/>
  <c r="BE205"/>
  <c r="BE209"/>
  <c r="BE211"/>
  <c r="BE213"/>
  <c r="BE217"/>
  <c r="BE223"/>
  <c r="BE225"/>
  <c r="BE227"/>
  <c r="BE233"/>
  <c r="BE235"/>
  <c r="BE237"/>
  <c r="BE239"/>
  <c r="BE129"/>
  <c r="BE135"/>
  <c r="BE139"/>
  <c r="BE141"/>
  <c r="BE151"/>
  <c r="BE156"/>
  <c r="BE168"/>
  <c r="BE170"/>
  <c r="BE172"/>
  <c r="BE189"/>
  <c r="BE191"/>
  <c i="5" r="E85"/>
  <c r="J92"/>
  <c r="F116"/>
  <c r="BE121"/>
  <c r="BE149"/>
  <c r="BE155"/>
  <c r="BE165"/>
  <c r="BE188"/>
  <c r="BE229"/>
  <c r="BE235"/>
  <c r="BE243"/>
  <c r="BE245"/>
  <c r="BE249"/>
  <c r="BE253"/>
  <c r="BE255"/>
  <c r="BE265"/>
  <c r="BE267"/>
  <c r="BE271"/>
  <c r="BE287"/>
  <c r="BE317"/>
  <c r="BE335"/>
  <c r="F91"/>
  <c r="BE131"/>
  <c r="BE139"/>
  <c r="BE143"/>
  <c r="BE147"/>
  <c r="BE167"/>
  <c r="BE173"/>
  <c r="BE194"/>
  <c r="BE259"/>
  <c r="BE291"/>
  <c r="BE293"/>
  <c r="BE299"/>
  <c r="BE307"/>
  <c r="BE315"/>
  <c r="BE323"/>
  <c r="BE333"/>
  <c i="4" r="J119"/>
  <c r="J97"/>
  <c i="5" r="J89"/>
  <c r="BE127"/>
  <c r="BE141"/>
  <c r="BE163"/>
  <c r="BE171"/>
  <c r="BE179"/>
  <c r="BE185"/>
  <c r="BE190"/>
  <c r="BE201"/>
  <c r="BE205"/>
  <c r="BE209"/>
  <c r="BE213"/>
  <c r="BE217"/>
  <c r="BE221"/>
  <c r="BE231"/>
  <c r="BE239"/>
  <c r="BE247"/>
  <c r="BE257"/>
  <c r="BE263"/>
  <c r="BE275"/>
  <c r="BE279"/>
  <c r="BE285"/>
  <c r="BE295"/>
  <c r="BE301"/>
  <c r="BE303"/>
  <c r="BE313"/>
  <c r="BE331"/>
  <c r="BE339"/>
  <c r="BE341"/>
  <c r="J91"/>
  <c r="BE123"/>
  <c r="BE135"/>
  <c r="BE137"/>
  <c r="BE145"/>
  <c r="BE151"/>
  <c r="BE153"/>
  <c r="BE157"/>
  <c r="BE161"/>
  <c r="BE175"/>
  <c r="BE183"/>
  <c r="BE192"/>
  <c r="BE203"/>
  <c r="BE207"/>
  <c r="BE211"/>
  <c r="BE219"/>
  <c r="BE223"/>
  <c r="BE225"/>
  <c r="BE233"/>
  <c r="BE237"/>
  <c r="BE241"/>
  <c r="BE261"/>
  <c r="BE273"/>
  <c r="BE281"/>
  <c r="BE283"/>
  <c r="BE289"/>
  <c r="BE297"/>
  <c r="BE311"/>
  <c r="BE319"/>
  <c r="BE327"/>
  <c r="BE125"/>
  <c r="BE129"/>
  <c r="BE133"/>
  <c r="BE159"/>
  <c r="BE169"/>
  <c r="BE177"/>
  <c r="BE181"/>
  <c r="BE196"/>
  <c r="BE198"/>
  <c r="BE215"/>
  <c r="BE227"/>
  <c r="BE251"/>
  <c r="BE269"/>
  <c r="BE277"/>
  <c r="BE305"/>
  <c r="BE309"/>
  <c r="BE321"/>
  <c r="BE325"/>
  <c r="BE329"/>
  <c r="BE337"/>
  <c i="4" r="J92"/>
  <c r="BE122"/>
  <c r="BE142"/>
  <c r="BE146"/>
  <c r="BE152"/>
  <c r="BE156"/>
  <c r="BE184"/>
  <c r="BE201"/>
  <c r="BE211"/>
  <c r="BE223"/>
  <c r="F115"/>
  <c r="BE134"/>
  <c r="BE168"/>
  <c r="BE172"/>
  <c r="BE188"/>
  <c r="BE192"/>
  <c r="BE217"/>
  <c r="E85"/>
  <c r="F91"/>
  <c r="BE124"/>
  <c r="BE128"/>
  <c r="BE130"/>
  <c r="BE158"/>
  <c r="BE162"/>
  <c r="BE174"/>
  <c r="BE197"/>
  <c r="BE199"/>
  <c r="BE205"/>
  <c r="BE225"/>
  <c r="J91"/>
  <c r="BE136"/>
  <c r="BE138"/>
  <c r="BE148"/>
  <c r="BE166"/>
  <c r="BE170"/>
  <c r="BE194"/>
  <c r="BE207"/>
  <c r="BE209"/>
  <c r="BE213"/>
  <c r="BE221"/>
  <c r="J89"/>
  <c r="BE144"/>
  <c r="BE150"/>
  <c r="BE164"/>
  <c r="BE178"/>
  <c r="BE190"/>
  <c r="BE215"/>
  <c r="BE120"/>
  <c r="BE126"/>
  <c r="BE132"/>
  <c r="BE140"/>
  <c r="BE154"/>
  <c r="BE160"/>
  <c r="BE176"/>
  <c r="BE180"/>
  <c r="BE182"/>
  <c r="BE186"/>
  <c r="BE203"/>
  <c r="BE219"/>
  <c i="3" r="F120"/>
  <c r="BE129"/>
  <c r="BE135"/>
  <c r="BE139"/>
  <c r="BE147"/>
  <c r="BE159"/>
  <c r="BE169"/>
  <c r="BE177"/>
  <c r="BE181"/>
  <c i="2" r="BK136"/>
  <c i="3" r="J92"/>
  <c r="F119"/>
  <c r="BE152"/>
  <c r="BE157"/>
  <c r="BE165"/>
  <c r="BE175"/>
  <c r="E85"/>
  <c r="J89"/>
  <c r="J91"/>
  <c r="BE131"/>
  <c r="BE133"/>
  <c r="BE143"/>
  <c r="BE163"/>
  <c r="BE171"/>
  <c r="BE173"/>
  <c r="BE127"/>
  <c r="BE137"/>
  <c r="BE161"/>
  <c r="BE167"/>
  <c r="BE183"/>
  <c r="BE145"/>
  <c r="BE150"/>
  <c r="BE154"/>
  <c r="BE179"/>
  <c i="2" r="F91"/>
  <c r="J129"/>
  <c r="BE143"/>
  <c r="BE148"/>
  <c r="BE152"/>
  <c r="BE197"/>
  <c r="BE212"/>
  <c r="BE236"/>
  <c r="BE247"/>
  <c r="BE252"/>
  <c r="BE309"/>
  <c r="BE314"/>
  <c r="BE328"/>
  <c r="BE349"/>
  <c r="BE365"/>
  <c r="BE427"/>
  <c r="BE511"/>
  <c r="BE536"/>
  <c r="BE540"/>
  <c r="BE549"/>
  <c r="BE555"/>
  <c r="BE569"/>
  <c r="BE599"/>
  <c r="BE602"/>
  <c r="BE607"/>
  <c r="BE611"/>
  <c r="BE709"/>
  <c r="E125"/>
  <c r="J131"/>
  <c r="BE173"/>
  <c r="BE181"/>
  <c r="BE225"/>
  <c r="BE230"/>
  <c r="BE262"/>
  <c r="BE265"/>
  <c r="BE295"/>
  <c r="BE312"/>
  <c r="BE336"/>
  <c r="BE371"/>
  <c r="BE411"/>
  <c r="BE438"/>
  <c r="BE461"/>
  <c r="BE473"/>
  <c r="BE493"/>
  <c r="BE517"/>
  <c r="BE529"/>
  <c r="BE685"/>
  <c r="BE700"/>
  <c r="BE704"/>
  <c r="BE706"/>
  <c r="J132"/>
  <c r="BE166"/>
  <c r="BE207"/>
  <c r="BE217"/>
  <c r="BE234"/>
  <c r="BE257"/>
  <c r="BE267"/>
  <c r="BE269"/>
  <c r="BE271"/>
  <c r="BE275"/>
  <c r="BE316"/>
  <c r="BE351"/>
  <c r="BE353"/>
  <c r="BE389"/>
  <c r="BE421"/>
  <c r="BE446"/>
  <c r="BE456"/>
  <c r="BE465"/>
  <c r="BE479"/>
  <c r="BE513"/>
  <c r="BE525"/>
  <c r="BE551"/>
  <c r="BE558"/>
  <c r="BE565"/>
  <c r="BE573"/>
  <c r="BE578"/>
  <c r="BE582"/>
  <c r="BE587"/>
  <c r="BE591"/>
  <c r="BE595"/>
  <c r="BE679"/>
  <c r="BE681"/>
  <c r="BE683"/>
  <c r="BE697"/>
  <c r="F92"/>
  <c r="BE159"/>
  <c r="BE178"/>
  <c r="BE222"/>
  <c r="BE278"/>
  <c r="BE282"/>
  <c r="BE299"/>
  <c r="BE304"/>
  <c r="BE322"/>
  <c r="BE326"/>
  <c r="BE343"/>
  <c r="BE345"/>
  <c r="BE363"/>
  <c r="BE394"/>
  <c r="BE400"/>
  <c r="BE403"/>
  <c r="BE432"/>
  <c r="BE484"/>
  <c r="BE486"/>
  <c r="BE500"/>
  <c r="BE502"/>
  <c r="BE507"/>
  <c r="BE545"/>
  <c r="BE618"/>
  <c r="BE622"/>
  <c r="BE629"/>
  <c r="BE636"/>
  <c r="BE639"/>
  <c r="BE656"/>
  <c r="BE673"/>
  <c r="BE677"/>
  <c r="BE187"/>
  <c r="BE192"/>
  <c r="BE245"/>
  <c r="BE318"/>
  <c r="BE330"/>
  <c r="BE341"/>
  <c r="BE373"/>
  <c r="BE416"/>
  <c r="BE443"/>
  <c r="BE451"/>
  <c r="BE469"/>
  <c r="BE489"/>
  <c r="BE547"/>
  <c r="BE138"/>
  <c r="BE156"/>
  <c r="BE201"/>
  <c r="BE238"/>
  <c r="BE687"/>
  <c r="BE689"/>
  <c r="BE691"/>
  <c r="BE695"/>
  <c r="F37"/>
  <c i="1" r="BD95"/>
  <c i="4" r="J30"/>
  <c i="6" r="F34"/>
  <c i="1" r="BA99"/>
  <c i="6" r="F35"/>
  <c i="1" r="BB99"/>
  <c i="7" r="F36"/>
  <c i="1" r="BC100"/>
  <c i="8" r="J34"/>
  <c i="1" r="AW101"/>
  <c i="10" r="F34"/>
  <c i="1" r="BA103"/>
  <c i="11" r="F34"/>
  <c i="1" r="BA104"/>
  <c i="12" r="F36"/>
  <c i="1" r="BC105"/>
  <c i="2" r="F34"/>
  <c i="1" r="BA95"/>
  <c i="5" r="F36"/>
  <c i="1" r="BC98"/>
  <c i="7" r="F37"/>
  <c i="1" r="BD100"/>
  <c i="8" r="F37"/>
  <c i="1" r="BD101"/>
  <c i="9" r="J30"/>
  <c i="10" r="F37"/>
  <c i="1" r="BD103"/>
  <c i="11" r="J34"/>
  <c i="1" r="AW104"/>
  <c i="12" r="F35"/>
  <c i="1" r="BB105"/>
  <c i="2" r="F35"/>
  <c i="1" r="BB95"/>
  <c i="5" r="F37"/>
  <c i="1" r="BD98"/>
  <c i="7" r="F35"/>
  <c i="1" r="BB100"/>
  <c i="8" r="F34"/>
  <c i="1" r="BA101"/>
  <c i="10" r="J34"/>
  <c i="1" r="AW103"/>
  <c i="11" r="F35"/>
  <c i="1" r="BB104"/>
  <c i="12" r="J34"/>
  <c i="1" r="AW105"/>
  <c i="13" r="F34"/>
  <c i="1" r="BA106"/>
  <c i="13" r="F37"/>
  <c i="1" r="BD106"/>
  <c i="7" r="J30"/>
  <c i="2" r="J34"/>
  <c i="1" r="AW95"/>
  <c i="5" r="F35"/>
  <c i="1" r="BB98"/>
  <c i="7" r="F34"/>
  <c i="1" r="BA100"/>
  <c i="7" r="J34"/>
  <c i="1" r="AW100"/>
  <c i="8" r="F36"/>
  <c i="1" r="BC101"/>
  <c i="10" r="F35"/>
  <c i="1" r="BB103"/>
  <c i="11" r="F36"/>
  <c i="1" r="BC104"/>
  <c i="12" r="F37"/>
  <c i="1" r="BD105"/>
  <c i="3" r="F34"/>
  <c i="1" r="BA96"/>
  <c i="3" r="J34"/>
  <c i="1" r="AW96"/>
  <c i="3" r="F36"/>
  <c i="1" r="BC96"/>
  <c i="3" r="F35"/>
  <c i="1" r="BB96"/>
  <c i="3" r="F37"/>
  <c i="1" r="BD96"/>
  <c i="4" r="F34"/>
  <c i="1" r="BA97"/>
  <c i="4" r="F35"/>
  <c i="1" r="BB97"/>
  <c i="4" r="J34"/>
  <c i="1" r="AW97"/>
  <c i="4" r="F36"/>
  <c i="1" r="BC97"/>
  <c i="5" r="F34"/>
  <c i="1" r="BA98"/>
  <c i="6" r="J34"/>
  <c i="1" r="AW99"/>
  <c i="6" r="F37"/>
  <c i="1" r="BD99"/>
  <c i="9" r="J34"/>
  <c i="1" r="AW102"/>
  <c i="9" r="F34"/>
  <c i="1" r="BA102"/>
  <c i="9" r="F35"/>
  <c i="1" r="BB102"/>
  <c i="9" r="F36"/>
  <c i="1" r="BC102"/>
  <c i="10" r="F36"/>
  <c i="1" r="BC103"/>
  <c i="12" r="F34"/>
  <c i="1" r="BA105"/>
  <c i="13" r="F35"/>
  <c i="1" r="BB106"/>
  <c i="2" r="F36"/>
  <c i="1" r="BC95"/>
  <c i="4" r="F37"/>
  <c i="1" r="BD97"/>
  <c i="5" r="J34"/>
  <c i="1" r="AW98"/>
  <c i="6" r="F36"/>
  <c i="1" r="BC99"/>
  <c i="8" r="F35"/>
  <c i="1" r="BB101"/>
  <c i="9" r="F37"/>
  <c i="1" r="BD102"/>
  <c i="11" r="F37"/>
  <c i="1" r="BD104"/>
  <c i="13" r="J34"/>
  <c i="1" r="AW106"/>
  <c i="13" r="F36"/>
  <c i="1" r="BC106"/>
  <c i="8" l="1" r="R162"/>
  <c i="6" r="T119"/>
  <c r="BK119"/>
  <c r="J119"/>
  <c r="J96"/>
  <c i="2" r="R280"/>
  <c i="8" r="P162"/>
  <c r="P126"/>
  <c r="P125"/>
  <c i="1" r="AU101"/>
  <c i="2" r="P280"/>
  <c r="P135"/>
  <c i="1" r="AU95"/>
  <c i="4" r="R118"/>
  <c i="8" r="T125"/>
  <c i="5" r="R119"/>
  <c i="2" r="R136"/>
  <c r="R135"/>
  <c i="8" r="R126"/>
  <c r="R125"/>
  <c i="5" r="P119"/>
  <c i="1" r="AU98"/>
  <c i="3" r="P123"/>
  <c i="1" r="AU96"/>
  <c i="2" r="T136"/>
  <c r="T135"/>
  <c i="6" r="R119"/>
  <c i="5" r="T119"/>
  <c i="1" r="AG100"/>
  <c i="13" r="BK120"/>
  <c r="J120"/>
  <c r="J97"/>
  <c i="8" r="BK126"/>
  <c r="J126"/>
  <c r="J97"/>
  <c i="10" r="BK117"/>
  <c r="J117"/>
  <c r="J96"/>
  <c i="2" r="BK280"/>
  <c r="J280"/>
  <c r="J105"/>
  <c i="3" r="BK123"/>
  <c r="J123"/>
  <c r="J96"/>
  <c i="8" r="BK162"/>
  <c r="J162"/>
  <c r="J101"/>
  <c i="12" r="BK119"/>
  <c r="J119"/>
  <c i="11" r="J126"/>
  <c r="J98"/>
  <c i="1" r="AG102"/>
  <c i="9" r="J96"/>
  <c i="1" r="AG97"/>
  <c i="2" r="J136"/>
  <c r="J97"/>
  <c r="F33"/>
  <c i="1" r="AZ95"/>
  <c i="11" r="F33"/>
  <c i="1" r="AZ104"/>
  <c r="BA94"/>
  <c r="AW94"/>
  <c r="AK30"/>
  <c i="3" r="F33"/>
  <c i="1" r="AZ96"/>
  <c i="5" r="F33"/>
  <c i="1" r="AZ98"/>
  <c i="8" r="J33"/>
  <c i="1" r="AV101"/>
  <c r="AT101"/>
  <c i="12" r="J30"/>
  <c i="1" r="AG105"/>
  <c i="13" r="F33"/>
  <c i="1" r="AZ106"/>
  <c r="BC94"/>
  <c r="AY94"/>
  <c i="2" r="J33"/>
  <c i="1" r="AV95"/>
  <c r="AT95"/>
  <c i="11" r="J33"/>
  <c i="1" r="AV104"/>
  <c r="AT104"/>
  <c r="BD94"/>
  <c r="W33"/>
  <c i="4" r="J33"/>
  <c i="1" r="AV97"/>
  <c r="AT97"/>
  <c r="AN97"/>
  <c i="5" r="J30"/>
  <c i="1" r="AG98"/>
  <c i="6" r="F33"/>
  <c i="1" r="AZ99"/>
  <c i="7" r="J33"/>
  <c i="1" r="AV100"/>
  <c r="AT100"/>
  <c r="AN100"/>
  <c i="9" r="J33"/>
  <c i="1" r="AV102"/>
  <c r="AT102"/>
  <c r="AN102"/>
  <c i="10" r="F33"/>
  <c i="1" r="AZ103"/>
  <c i="11" r="J30"/>
  <c i="1" r="AG104"/>
  <c i="12" r="F33"/>
  <c i="1" r="AZ105"/>
  <c i="3" r="J33"/>
  <c i="1" r="AV96"/>
  <c r="AT96"/>
  <c i="5" r="J33"/>
  <c i="1" r="AV98"/>
  <c r="AT98"/>
  <c i="8" r="F33"/>
  <c i="1" r="AZ101"/>
  <c i="13" r="J33"/>
  <c i="1" r="AV106"/>
  <c r="AT106"/>
  <c r="BB94"/>
  <c r="AX94"/>
  <c i="4" r="F33"/>
  <c i="1" r="AZ97"/>
  <c i="6" r="J33"/>
  <c i="1" r="AV99"/>
  <c r="AT99"/>
  <c i="7" r="F33"/>
  <c i="1" r="AZ100"/>
  <c i="9" r="F33"/>
  <c i="1" r="AZ102"/>
  <c i="10" r="J33"/>
  <c i="1" r="AV103"/>
  <c r="AT103"/>
  <c i="12" r="J33"/>
  <c i="1" r="AV105"/>
  <c r="AT105"/>
  <c i="2" l="1" r="BK135"/>
  <c r="J135"/>
  <c r="J96"/>
  <c i="8" r="BK125"/>
  <c r="J125"/>
  <c i="13" r="BK119"/>
  <c r="J119"/>
  <c r="J96"/>
  <c i="1" r="AN105"/>
  <c i="12" r="J96"/>
  <c i="1" r="AN104"/>
  <c i="12" r="J39"/>
  <c i="11" r="J39"/>
  <c i="9" r="J39"/>
  <c i="7" r="J39"/>
  <c i="1" r="AN98"/>
  <c i="5" r="J39"/>
  <c i="4" r="J39"/>
  <c i="1" r="AU94"/>
  <c i="10" r="J30"/>
  <c i="1" r="AG103"/>
  <c i="8" r="J30"/>
  <c i="1" r="AG101"/>
  <c r="AZ94"/>
  <c r="AV94"/>
  <c r="AK29"/>
  <c i="6" r="J30"/>
  <c i="1" r="AG99"/>
  <c r="W32"/>
  <c i="3" r="J30"/>
  <c i="1" r="AG96"/>
  <c r="W30"/>
  <c r="W31"/>
  <c i="3" l="1" r="J39"/>
  <c i="10" r="J39"/>
  <c i="8" r="J39"/>
  <c i="6" r="J39"/>
  <c i="8" r="J96"/>
  <c i="1" r="AN101"/>
  <c r="AN96"/>
  <c r="AN99"/>
  <c r="AN103"/>
  <c i="2" r="J30"/>
  <c i="1" r="AG95"/>
  <c r="AN95"/>
  <c r="W29"/>
  <c i="13" r="J30"/>
  <c i="1" r="AG106"/>
  <c r="AG94"/>
  <c r="AK26"/>
  <c r="AT94"/>
  <c i="13" l="1" r="J39"/>
  <c i="2" r="J39"/>
  <c i="1" r="AN94"/>
  <c r="AN10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<sst xmlns="http://schemas.openxmlformats.org/spreadsheetml/2006/main">
  <si>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</si>
  <si>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</si>
  <si>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</si>
  <si>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</si>
  <si>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{416f8cc4-f5ab-41b1-850f-164670fe4db2}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</si>
  <si>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</si>
  <si>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</si>
  <si>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</si>
  <si>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</si>
  <si>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</si>
  <si>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</si>
  <si>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0,001</t>
  </si>
  <si>
    <t>Kód:</t>
  </si>
  <si>
    <t>24P-4DC001E</t>
  </si>
  <si>
    <t>Stavba:</t>
  </si>
  <si>
    <t xml:space="preserve">Příloha B -  Soupis stavebních prací s výkazem výměr  10.12.24</t>
  </si>
  <si>
    <t>KSO:</t>
  </si>
  <si>
    <t>CC-CZ:</t>
  </si>
  <si>
    <t>Místo:</t>
  </si>
  <si>
    <t xml:space="preserve"> </t>
  </si>
  <si>
    <t>Datum:</t>
  </si>
  <si>
    <t>19. 11. 2024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</si>
  <si>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</si>
  <si>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</si>
  <si>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</si>
  <si>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</si>
  <si>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</si>
  <si>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</si>
  <si>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</si>
  <si>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</si>
  <si>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Soupis prací je sestaven s využitím položek Cenové soustavy ÚRS (cenová úroveň 2024/II). Veškeré další informace vymezující popis a podmínky použití těchto položek z Cenové soustavy, které nejsou uvedeny přímo v soupisu prací, jsou neomezeně dálkově k dispozici na webu www.podminky.urs.cz. Položky soupisu prací, které nemají ve sloupci „Cenová soustava“ veden žádný údaj, nepochází z Cenové soustavy ÚRS._x000d_
Soupis prací je zpracován v rozsahu a podrobnosti projektu. Součástí položek uvedených ve výkazu výměr jsou veškeré s nimi spojené práce, které jsou zapotřebí pro provedení kompletní dodávky díla, a to i když nejsou zvlášť uvedeny ve výkazu výměr. To znamená, že veškeré položky patrné z výkazů, výkresů a technických zpráv je třeba v nabídkové ceně doplnit a ocenit jako kompletně vykonané práce vč materiálu, nářadí a strojů nutných k práci, i když tyto nejsou ve výkazu výměr vypsány zvlášť. V případě, že má zhotovitel pochyby ohledně plánovaných položek ve výkazech, výkresech a technických zprávách, má za povinnost toto sdělit před odevzdáním nabídkové ceny. Po odevzdání nebude brán na zhotovitelem požadované položky navíc zřetel. Výkaz výměr neslouží jako podklad pro objednávky materiálu v rámci dodávky stavby. Veškeré výrobky, pokud jsou uvedeny, jsou uvedeny pouze jako referenční, obecně určující standard, technické parametry, požadované vlastnosti.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</si>
  <si>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</si>
  <si>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</si>
  <si>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</si>
  <si>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</si>
  <si>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</si>
  <si>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</si>
  <si>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</si>
  <si>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</si>
  <si>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</si>
  <si>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</si>
  <si>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</si>
  <si>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</si>
  <si>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</si>
  <si>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</si>
  <si>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</si>
  <si>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</si>
  <si>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</si>
  <si>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</si>
  <si>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</si>
  <si>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</si>
  <si>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</si>
  <si>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</si>
  <si>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</si>
  <si>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</si>
  <si>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</si>
  <si>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</si>
  <si>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</si>
  <si>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</si>
  <si>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</si>
  <si>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</si>
  <si>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</si>
  <si>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</si>
  <si>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</si>
  <si>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</si>
  <si>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</si>
  <si>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</si>
  <si>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</si>
  <si>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</si>
  <si>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</si>
  <si>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</si>
  <si>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</si>
  <si>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</si>
  <si>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</si>
  <si>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</si>
  <si>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</si>
  <si>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</si>
  <si>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stavební část</t>
  </si>
  <si>
    <t>STA</t>
  </si>
  <si>
    <t>{53843bd0-00f6-4296-b4aa-9d2099721994}</t>
  </si>
  <si>
    <t>2</t>
  </si>
  <si>
    <t>UT</t>
  </si>
  <si>
    <t>{c9a926ae-6a97-4b1f-aee6-d6e1979cd1fc}</t>
  </si>
  <si>
    <t>3</t>
  </si>
  <si>
    <t>VZT</t>
  </si>
  <si>
    <t>{7a0b7dab-d526-4b75-a6fa-2c8e911af2a2}</t>
  </si>
  <si>
    <t>4</t>
  </si>
  <si>
    <t>silnoproud</t>
  </si>
  <si>
    <t>{09950a91-dc3d-4e47-9161-c58a39540ffa}</t>
  </si>
  <si>
    <t>5</t>
  </si>
  <si>
    <t>slaboproud</t>
  </si>
  <si>
    <t>{071e8a3b-089e-42b5-94f5-df23efdbcc18}</t>
  </si>
  <si>
    <t>6</t>
  </si>
  <si>
    <t>Svítidla</t>
  </si>
  <si>
    <t>{2431fbc7-4c3a-44d7-b2ad-2d6bb8a977c7}</t>
  </si>
  <si>
    <t>7</t>
  </si>
  <si>
    <t>zdravotní instalace</t>
  </si>
  <si>
    <t>{971a21a8-c8d2-4393-bc5c-0461ead4d5ae}</t>
  </si>
  <si>
    <t>9</t>
  </si>
  <si>
    <t>Interier</t>
  </si>
  <si>
    <t>{5d0b240c-b4f4-490a-a7f3-aadc103dd400}</t>
  </si>
  <si>
    <t>9 (1)</t>
  </si>
  <si>
    <t>Interier_01</t>
  </si>
  <si>
    <t>{5ba644e0-f251-4997-af58-1758569b4bae}</t>
  </si>
  <si>
    <t>10</t>
  </si>
  <si>
    <t>sanitární vybavení</t>
  </si>
  <si>
    <t>{6c5d7fa7-4029-452d-90b9-0d486114d55a}</t>
  </si>
  <si>
    <t>11</t>
  </si>
  <si>
    <t xml:space="preserve">Sanita -  keramika</t>
  </si>
  <si>
    <t>{1b0c7281-460e-4262-99a5-dd17b8f06f51}</t>
  </si>
  <si>
    <t>99</t>
  </si>
  <si>
    <t>vedlejší a ostatní n...</t>
  </si>
  <si>
    <t>{8e45a244-98a0-4bc0-bde5-45940e8b9d89}</t>
  </si>
  <si>
    <t>KRYCÍ LIST SOUPISU PRACÍ</t>
  </si>
  <si>
    <t>Objekt:</t>
  </si>
  <si>
    <t>1 - stavební část</t>
  </si>
  <si>
    <t>Soupis prací je sestaven s využitím položek Cenové soustavy ÚRS (cenová úroveň 2024/II). Veškeré další informace vymezující popis a podmínky použití těchto položek z Cenové soustavy, které nejsou uvedeny přímo v soupisu prací, jsou neomezeně dálkově k dispozici na webu www.podminky.urs.cz. Položky soupisu prací, které nemají ve sloupci „Cenová soustava“ veden žádný údaj, nepochází z Cenové soustavy ÚRS. Soupis prací je zpracován v rozsahu a podrobnosti projektu. Součástí položek uvedených ve výkazu výměr jsou veškeré s nimi spojené práce, které jsou zapotřebí pro provedení kompletní dodávky díla, a to i když nejsou zvlášť uvedeny ve výkazu výměr. To znamená, že veškeré položky patrné z výkazů, výkresů a technických zpráv je třeba v nabídkové ceně doplnit a ocenit jako kompletně vykonané práce vč materiálu, nářadí a strojů nutných k práci, i když tyto nejsou ve výkazu výměr vypsány zvlášť. V případě, že má zhotovitel pochyby ohledně plánovaných položek ve výkazech, výkresech a technických zprávách, má za povinnost toto sdělit před odevzdáním nabídkové ceny. Po odevzdání nebude brán na zhotovitelem požadované položky navíc zřetel. Výkaz výměr neslouží jako podklad pro objednávky materiálu v rámci dodávky stavby. Veškeré výrobky, pokud jsou uvedeny, jsou uvedeny pouze jako referenční, obecně určující standard, technické parametry, požadované vlastnosti.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</si>
  <si>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</si>
  <si>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</si>
  <si>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</si>
  <si>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</si>
  <si>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</si>
  <si>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</si>
  <si>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</si>
  <si>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</si>
  <si>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</si>
  <si>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</si>
  <si>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</si>
  <si>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</si>
  <si>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</si>
  <si>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</si>
  <si>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</si>
  <si>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</si>
  <si>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</si>
  <si>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</si>
  <si>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</si>
  <si>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</si>
  <si>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777 - Podlahy lité</t>
  </si>
  <si>
    <t xml:space="preserve">    781 - Dokončovací práce - obklady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</si>
  <si>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</si>
  <si>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</si>
  <si>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</si>
  <si>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</si>
  <si>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</si>
  <si>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</si>
  <si>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</si>
  <si>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</si>
  <si>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</si>
  <si>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</si>
  <si>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</si>
  <si>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</si>
  <si>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</si>
  <si>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</si>
  <si>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</si>
  <si>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</si>
  <si>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</si>
  <si>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</si>
  <si>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</si>
  <si>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</si>
  <si>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132351031</t>
  </si>
  <si>
    <t>Hloubení rýh zapažených š do 2000 mm v hornině třídy těžitelnosti II skupiny 4 objemu do 15 m3 při překopech inženýrských sítí strojně</t>
  </si>
  <si>
    <t>m3</t>
  </si>
  <si>
    <t>PP</t>
  </si>
  <si>
    <t>VV</t>
  </si>
  <si>
    <t>základ pod schodiště</t>
  </si>
  <si>
    <t>3,00*0,40*0,80</t>
  </si>
  <si>
    <t>Součet</t>
  </si>
  <si>
    <t>133312811</t>
  </si>
  <si>
    <t>Hloubení nezapažených šachet v hornině třídy těžitelnosti II skupiny 4 plocha výkopu do 4 m2 ručně</t>
  </si>
  <si>
    <t>patky pro vlajkové stožáry</t>
  </si>
  <si>
    <t>0,80*0,80*1,20*3</t>
  </si>
  <si>
    <t>162751137</t>
  </si>
  <si>
    <t>Vodorovné přemístění přes 9 000 do 10000 m výkopku/sypaniny z horniny třídy těžitelnosti II skupiny 4 a 5</t>
  </si>
  <si>
    <t>2,304+0,96</t>
  </si>
  <si>
    <t>171201221</t>
  </si>
  <si>
    <t>Poplatek za uložení na skládce (skládkovné) zeminy a kamení kód odpadu 17 05 04</t>
  </si>
  <si>
    <t>t</t>
  </si>
  <si>
    <t>8</t>
  </si>
  <si>
    <t>3,264*1,8 "Přepočtené koeficientem množství</t>
  </si>
  <si>
    <t>171251201</t>
  </si>
  <si>
    <t>Uložení sypaniny na skládky nebo meziskládky</t>
  </si>
  <si>
    <t>Zakládání</t>
  </si>
  <si>
    <t>274313711</t>
  </si>
  <si>
    <t>Základové pásy z betonu tř. C 20/25</t>
  </si>
  <si>
    <t>do výkopu</t>
  </si>
  <si>
    <t>0,96*0,20</t>
  </si>
  <si>
    <t>275313711</t>
  </si>
  <si>
    <t>Základové patky z betonu tř. C 20/25</t>
  </si>
  <si>
    <t>14</t>
  </si>
  <si>
    <t>2,304*0,20</t>
  </si>
  <si>
    <t>275351121</t>
  </si>
  <si>
    <t>Zřízení bednění základových patek</t>
  </si>
  <si>
    <t>m2</t>
  </si>
  <si>
    <t>16</t>
  </si>
  <si>
    <t>patky</t>
  </si>
  <si>
    <t>0,80*4*0,30*3</t>
  </si>
  <si>
    <t>275351122</t>
  </si>
  <si>
    <t>Odstranění bednění základových patek</t>
  </si>
  <si>
    <t>18</t>
  </si>
  <si>
    <t>Svislé a kompletní konstrukce</t>
  </si>
  <si>
    <t>349231811</t>
  </si>
  <si>
    <t>Přizdívka ostění s ozubem z cihel tl přes 80 do 150 mm</t>
  </si>
  <si>
    <t>20</t>
  </si>
  <si>
    <t>dveře</t>
  </si>
  <si>
    <t>0,45*4,32*2</t>
  </si>
  <si>
    <t>Úpravy povrchů, podlahy a osazování výplní</t>
  </si>
  <si>
    <t>611325421</t>
  </si>
  <si>
    <t>Oprava vnitřní vápenocementové štukové omítky stropů v rozsahu plochy do 10 %</t>
  </si>
  <si>
    <t>22</t>
  </si>
  <si>
    <t>stropy</t>
  </si>
  <si>
    <t>800,80</t>
  </si>
  <si>
    <t>612325302</t>
  </si>
  <si>
    <t>Vápenocementová štuková omítka ostění nebo nadpraží</t>
  </si>
  <si>
    <t>24</t>
  </si>
  <si>
    <t>(0,45+0,20*2)*(4,32*2+1,585)</t>
  </si>
  <si>
    <t>13</t>
  </si>
  <si>
    <t>612325421</t>
  </si>
  <si>
    <t>Oprava vnitřní vápenocementové štukové omítky stěn v rozsahu plochy do 10 %</t>
  </si>
  <si>
    <t>26</t>
  </si>
  <si>
    <t>844,617</t>
  </si>
  <si>
    <t>613311131</t>
  </si>
  <si>
    <t>Potažení vnitřních pilířů nebo sloupů vápenným štukem tloušťky do 3 mm</t>
  </si>
  <si>
    <t>28</t>
  </si>
  <si>
    <t>sloupy</t>
  </si>
  <si>
    <t>0,50*0,50*5,13*26</t>
  </si>
  <si>
    <t>0,30*2*5,13*26</t>
  </si>
  <si>
    <t>15</t>
  </si>
  <si>
    <t>622151031</t>
  </si>
  <si>
    <t>Penetrační silikonový nátěr vnějších pastovitých tenkovrstvých omítek stěn</t>
  </si>
  <si>
    <t>30</t>
  </si>
  <si>
    <t>špaleta</t>
  </si>
  <si>
    <t>10,24*0,25</t>
  </si>
  <si>
    <t>622222001</t>
  </si>
  <si>
    <t>Montáž kontaktního zateplení vnějšího ostění, nadpraží nebo parapetu hl. špalety do 200 mm lepením desek z minerální vlny tl do 40 mm</t>
  </si>
  <si>
    <t>m</t>
  </si>
  <si>
    <t>32</t>
  </si>
  <si>
    <t>vstupní dveře</t>
  </si>
  <si>
    <t>(1,60+4,32*2)</t>
  </si>
  <si>
    <t>17</t>
  </si>
  <si>
    <t>M</t>
  </si>
  <si>
    <t>63151518</t>
  </si>
  <si>
    <t>deska tepelně izolační minerální kontaktních fasád podélné vlákno λ=0,036 tl 40mm</t>
  </si>
  <si>
    <t>34</t>
  </si>
  <si>
    <t>spc</t>
  </si>
  <si>
    <t>10,24*0,25*1,1</t>
  </si>
  <si>
    <t>622531012</t>
  </si>
  <si>
    <t>Tenkovrstvá silikonová zrnitá omítka zrnitost 1,5 mm vnějších stěn</t>
  </si>
  <si>
    <t>36</t>
  </si>
  <si>
    <t>Ostatní konstrukce a práce, bourání</t>
  </si>
  <si>
    <t>19</t>
  </si>
  <si>
    <t>943211111</t>
  </si>
  <si>
    <t>Montáž lešení prostorového rámového lehkého s podlahami zatížení do 200 kg/m2 v do 10 m</t>
  </si>
  <si>
    <t>38</t>
  </si>
  <si>
    <t>pro úpravy</t>
  </si>
  <si>
    <t>800,8*5</t>
  </si>
  <si>
    <t>943211211</t>
  </si>
  <si>
    <t>Příplatek k lešení prostorovému rámovému lehkému s podlahami v do 10 m za první a ZKD den použití</t>
  </si>
  <si>
    <t>40</t>
  </si>
  <si>
    <t>4004*30 "Přepočtené koeficientem množství</t>
  </si>
  <si>
    <t>943211811</t>
  </si>
  <si>
    <t>Demontáž lešení prostorového rámového lehkého s podlahami zatížení do 200 kg/m2 v do 10 m</t>
  </si>
  <si>
    <t>42</t>
  </si>
  <si>
    <t>952901114</t>
  </si>
  <si>
    <t>Vyčištění budov bytové a občanské výstavby při výšce podlaží přes 4 m</t>
  </si>
  <si>
    <t>44</t>
  </si>
  <si>
    <t>23</t>
  </si>
  <si>
    <t>953961213</t>
  </si>
  <si>
    <t>Kotvy chemickou patronou M 12 hl 110 mm do betonu, ŽB nebo kamene s vyvrtáním otvoru</t>
  </si>
  <si>
    <t>kus</t>
  </si>
  <si>
    <t>46</t>
  </si>
  <si>
    <t>schodíště</t>
  </si>
  <si>
    <t>4*4*2</t>
  </si>
  <si>
    <t>stožáry</t>
  </si>
  <si>
    <t>4*3</t>
  </si>
  <si>
    <t>953965122</t>
  </si>
  <si>
    <t>Kotevní šroub pro chemické kotvy M 12 dl 220 mm</t>
  </si>
  <si>
    <t>48</t>
  </si>
  <si>
    <t>25</t>
  </si>
  <si>
    <t>966081123</t>
  </si>
  <si>
    <t>Bourání kontaktního zateplení malých ploch jednotlivě přes 1 do 2,0 m2</t>
  </si>
  <si>
    <t>50</t>
  </si>
  <si>
    <t>parapet vybourábavého okna</t>
  </si>
  <si>
    <t>1,550*1,13</t>
  </si>
  <si>
    <t>968072356</t>
  </si>
  <si>
    <t>Vybourání kovových rámů oken zdvojených včetně křídel pl do 4 m2</t>
  </si>
  <si>
    <t>52</t>
  </si>
  <si>
    <t>okno - náhrada dveře</t>
  </si>
  <si>
    <t>1,685*3,87</t>
  </si>
  <si>
    <t>27</t>
  </si>
  <si>
    <t>978011111</t>
  </si>
  <si>
    <t>Otlučení (osekání) vnitřní vápenné nebo vápenocementové omítky stropů v rozsahu do 5 %</t>
  </si>
  <si>
    <t>54</t>
  </si>
  <si>
    <t>978013111</t>
  </si>
  <si>
    <t>Otlučení (osekání) vnitřní vápenné nebo vápenocementové omítky stěn v rozsahu do 5 %</t>
  </si>
  <si>
    <t>56</t>
  </si>
  <si>
    <t>997</t>
  </si>
  <si>
    <t>Přesun sutě</t>
  </si>
  <si>
    <t>29</t>
  </si>
  <si>
    <t>997013212</t>
  </si>
  <si>
    <t>Vnitrostaveništní doprava suti a vybouraných hmot pro budovy v přes 6 do 9 m ručně</t>
  </si>
  <si>
    <t>58</t>
  </si>
  <si>
    <t>997013219</t>
  </si>
  <si>
    <t>Příplatek k vnitrostaveništní dopravě suti a vybouraných hmot za zvětšenou dopravu suti ZKD 10 m</t>
  </si>
  <si>
    <t>60</t>
  </si>
  <si>
    <t>31</t>
  </si>
  <si>
    <t>997013501</t>
  </si>
  <si>
    <t>Odvoz suti a vybouraných hmot na skládku nebo meziskládku do 1 km se složením</t>
  </si>
  <si>
    <t>62</t>
  </si>
  <si>
    <t>997013509</t>
  </si>
  <si>
    <t>Příplatek k odvozu suti a vybouraných hmot na skládku ZKD 1 km přes 1 km</t>
  </si>
  <si>
    <t>64</t>
  </si>
  <si>
    <t>3,636*15 "Přepočtené koeficientem množství</t>
  </si>
  <si>
    <t>33</t>
  </si>
  <si>
    <t>997013631</t>
  </si>
  <si>
    <t>Poplatek za uložení na skládce (skládkovné) stavebního odpadu směsného kód odpadu 17 09 04</t>
  </si>
  <si>
    <t>66</t>
  </si>
  <si>
    <t>998</t>
  </si>
  <si>
    <t>Přesun hmot</t>
  </si>
  <si>
    <t>998018002</t>
  </si>
  <si>
    <t>Přesun hmot ruční pro budovy v přes 6 do 12 m</t>
  </si>
  <si>
    <t>68</t>
  </si>
  <si>
    <t>PSV</t>
  </si>
  <si>
    <t>Práce a dodávky PSV</t>
  </si>
  <si>
    <t>711</t>
  </si>
  <si>
    <t>Izolace proti vodě, vlhkosti a plynům</t>
  </si>
  <si>
    <t>35</t>
  </si>
  <si>
    <t>711191001</t>
  </si>
  <si>
    <t>Provedení adhezního můstku na vodorovné ploše</t>
  </si>
  <si>
    <t>70</t>
  </si>
  <si>
    <t>podlaha ozn P 1</t>
  </si>
  <si>
    <t>2,300+3,90+8,60+7,30+4,40+14,40+6,00</t>
  </si>
  <si>
    <t>podlaha P 2 a, b</t>
  </si>
  <si>
    <t>11,40</t>
  </si>
  <si>
    <t>podlaha P 3</t>
  </si>
  <si>
    <t>3,60+100,10+100,20+26,60</t>
  </si>
  <si>
    <t>podlaha P 4</t>
  </si>
  <si>
    <t>16,90+90,70+16,00+13,90+87,90</t>
  </si>
  <si>
    <t>podlaha P 5</t>
  </si>
  <si>
    <t>16,60+87,50+20,60+44,60+51,90+65,40</t>
  </si>
  <si>
    <t>58581220</t>
  </si>
  <si>
    <t>adhezní můstek pod izolační a vyrovnávací lepící hmoty</t>
  </si>
  <si>
    <t>kg</t>
  </si>
  <si>
    <t>72</t>
  </si>
  <si>
    <t>800,8*0,12075 "Přepočtené koeficientem množství</t>
  </si>
  <si>
    <t>37</t>
  </si>
  <si>
    <t>711493111</t>
  </si>
  <si>
    <t>Izolace proti podpovrchové a tlakové vodě vodorovná těsnicí hmotou dvousložkovou na bázi cementu</t>
  </si>
  <si>
    <t>74</t>
  </si>
  <si>
    <t>711493121</t>
  </si>
  <si>
    <t>Izolace proti podpovrchové a tlakové vodě svislá těsnicí hmotou dvousložkovou na bázi cementu</t>
  </si>
  <si>
    <t>76</t>
  </si>
  <si>
    <t>vytažení na stěnu</t>
  </si>
  <si>
    <t>30,00</t>
  </si>
  <si>
    <t>39</t>
  </si>
  <si>
    <t>998711202</t>
  </si>
  <si>
    <t>Přesun hmot procentní pro izolace proti vodě, vlhkosti a plynům v objektech v přes 6 do 12 m</t>
  </si>
  <si>
    <t>%</t>
  </si>
  <si>
    <t>78</t>
  </si>
  <si>
    <t>763</t>
  </si>
  <si>
    <t>Konstrukce suché výstavby</t>
  </si>
  <si>
    <t>43</t>
  </si>
  <si>
    <t>763111316</t>
  </si>
  <si>
    <t>SDK příčka tl 125 mm profil CW+UW 100 desky 1xA 12,5 s izolací EI 30 Rw do 48 dB</t>
  </si>
  <si>
    <t>86</t>
  </si>
  <si>
    <t>763111336</t>
  </si>
  <si>
    <t>SDK příčka tl 125 mm profil CW+UW 100 desky 1xH2 12,5 s izolací EI 30 Rw do 48 dB</t>
  </si>
  <si>
    <t>88</t>
  </si>
  <si>
    <t>45</t>
  </si>
  <si>
    <t>763111437</t>
  </si>
  <si>
    <t>SDK příčka tl 150 mm profil CW+UW 100 desky 2xH2 12,5 s izolací EI 60 Rw do 56 dB</t>
  </si>
  <si>
    <t>90</t>
  </si>
  <si>
    <t>763111716</t>
  </si>
  <si>
    <t>SDK příčka nadstavení CW profilů</t>
  </si>
  <si>
    <t>92</t>
  </si>
  <si>
    <t>(91,777+210,548+86,211)*2*1,50</t>
  </si>
  <si>
    <t>47</t>
  </si>
  <si>
    <t>763111717</t>
  </si>
  <si>
    <t>SDK příčka základní penetrační nátěr (oboustranně)</t>
  </si>
  <si>
    <t>94</t>
  </si>
  <si>
    <t>(91,777+210,548+86,211)</t>
  </si>
  <si>
    <t>763111771</t>
  </si>
  <si>
    <t>Příplatek k SDK příčce za rovinnost kvality Q3</t>
  </si>
  <si>
    <t>96</t>
  </si>
  <si>
    <t>49</t>
  </si>
  <si>
    <t>763121590</t>
  </si>
  <si>
    <t>SDK stěna předsazená pro osazení závěsného WC tl 150 - 250 mm profil CW+UW 50 desky 2xH2 12,5 bez TI</t>
  </si>
  <si>
    <t>98</t>
  </si>
  <si>
    <t>763122425.1</t>
  </si>
  <si>
    <t>SDK stěna šachtová tl 200 mm profil CW+UW 100 desky 2 x H2 12,5 bez izolace</t>
  </si>
  <si>
    <t>100</t>
  </si>
  <si>
    <t>stěny dle ozn</t>
  </si>
  <si>
    <t>I.01</t>
  </si>
  <si>
    <t>3,85*1,13</t>
  </si>
  <si>
    <t>51</t>
  </si>
  <si>
    <t>763131451</t>
  </si>
  <si>
    <t>SDK podhled deska 1xH2 12,5 bez izolace dvouvrstvá spodní kce profil CD+UD</t>
  </si>
  <si>
    <t>102</t>
  </si>
  <si>
    <t>m 02 až 05, 21, 22</t>
  </si>
  <si>
    <t>2,30+3,90+8,60+7,30+14,40+6,00</t>
  </si>
  <si>
    <t>763131714</t>
  </si>
  <si>
    <t>SDK podhled základní penetrační nátěr</t>
  </si>
  <si>
    <t>104</t>
  </si>
  <si>
    <t>53</t>
  </si>
  <si>
    <t>763131751</t>
  </si>
  <si>
    <t>Montáž parotěsné zábrany do SDK podhledu</t>
  </si>
  <si>
    <t>106</t>
  </si>
  <si>
    <t>28329282</t>
  </si>
  <si>
    <t>fólie PE vyztužená Al vrstvou pro parotěsnou vrstvu 170g/m2</t>
  </si>
  <si>
    <t>108</t>
  </si>
  <si>
    <t>42,5*1,1235 "Přepočtené koeficientem množství</t>
  </si>
  <si>
    <t>55</t>
  </si>
  <si>
    <t>763131766</t>
  </si>
  <si>
    <t>Příplatek k SDK podhledu za výšku zavěšení přes 1,0 do 1,5 m</t>
  </si>
  <si>
    <t>110</t>
  </si>
  <si>
    <t>763131771</t>
  </si>
  <si>
    <t>Příplatek k SDK podhledu za rovinnost kvality Q3</t>
  </si>
  <si>
    <t>112</t>
  </si>
  <si>
    <t>57</t>
  </si>
  <si>
    <t>763181311</t>
  </si>
  <si>
    <t>Montáž jednokřídlové kovové zárubně SDK příčka</t>
  </si>
  <si>
    <t>114</t>
  </si>
  <si>
    <t xml:space="preserve">pro dveře dle ozn </t>
  </si>
  <si>
    <t>D.03</t>
  </si>
  <si>
    <t>D.04</t>
  </si>
  <si>
    <t>D.05</t>
  </si>
  <si>
    <t>553zár</t>
  </si>
  <si>
    <t>zárubeň ocelová pro bezfalcové dveře</t>
  </si>
  <si>
    <t>ks</t>
  </si>
  <si>
    <t>116</t>
  </si>
  <si>
    <t>59</t>
  </si>
  <si>
    <t>763181312</t>
  </si>
  <si>
    <t>Montáž dvoukřídlové kovové zárubně SDK příčka</t>
  </si>
  <si>
    <t>118</t>
  </si>
  <si>
    <t>pro dveře dle ozn</t>
  </si>
  <si>
    <t>D.09</t>
  </si>
  <si>
    <t>553zár - 2</t>
  </si>
  <si>
    <t>zárubeň ocelová pro bezfalcové dveře - dvoukřídlá</t>
  </si>
  <si>
    <t>120</t>
  </si>
  <si>
    <t>61</t>
  </si>
  <si>
    <t>763411111</t>
  </si>
  <si>
    <t>Sanitární příčky do mokrého prostředí, desky s HPL - laminátem</t>
  </si>
  <si>
    <t>122</t>
  </si>
  <si>
    <t>pro příčky dle ozn</t>
  </si>
  <si>
    <t>W.01</t>
  </si>
  <si>
    <t>2,70*2,12</t>
  </si>
  <si>
    <t>W.02</t>
  </si>
  <si>
    <t>1,30*2,12*2</t>
  </si>
  <si>
    <t>W.03</t>
  </si>
  <si>
    <t>2,32*2,12</t>
  </si>
  <si>
    <t>W.04</t>
  </si>
  <si>
    <t>1,79*2,12</t>
  </si>
  <si>
    <t>W.05</t>
  </si>
  <si>
    <t>2,20*2,12</t>
  </si>
  <si>
    <t>W.06</t>
  </si>
  <si>
    <t>2,99*2,12</t>
  </si>
  <si>
    <t>763411121</t>
  </si>
  <si>
    <t>Dveře sanitárních příček, desky s HPL - laminátem tl 19,6 mm, š do 800 mm, v do 2000 mm</t>
  </si>
  <si>
    <t>124</t>
  </si>
  <si>
    <t>dveře dle ozn D.07, D.08</t>
  </si>
  <si>
    <t>4+3</t>
  </si>
  <si>
    <t>63</t>
  </si>
  <si>
    <t>763411211</t>
  </si>
  <si>
    <t>Dělící přepážky k pisoárům, desky s HPL - laminátem tl 19,6 mm</t>
  </si>
  <si>
    <t>126</t>
  </si>
  <si>
    <t xml:space="preserve">pro ozn </t>
  </si>
  <si>
    <t>W.07</t>
  </si>
  <si>
    <t>0,45*1,55*2</t>
  </si>
  <si>
    <t>998763402</t>
  </si>
  <si>
    <t>Přesun hmot procentní pro sádrokartonové konstrukce v objektech v přes 6 do 12 m</t>
  </si>
  <si>
    <t>128</t>
  </si>
  <si>
    <t>766</t>
  </si>
  <si>
    <t>Konstrukce truhlářské</t>
  </si>
  <si>
    <t>65</t>
  </si>
  <si>
    <t>766660001</t>
  </si>
  <si>
    <t>Montáž dveřních křídel otvíravých jednokřídlových š do 0,8 m do ocelové zárubně</t>
  </si>
  <si>
    <t>130</t>
  </si>
  <si>
    <t>por dveře dle ozn</t>
  </si>
  <si>
    <t>611D.03</t>
  </si>
  <si>
    <t>ozn D.03 - dveře bezfalcové 800 x 2100 mm</t>
  </si>
  <si>
    <t>132</t>
  </si>
  <si>
    <t>kompletní provedení dveří v provedení dle tabulky výrobků</t>
  </si>
  <si>
    <t>67</t>
  </si>
  <si>
    <t>611D.04</t>
  </si>
  <si>
    <t>ozn D.04 - dveře bezfalcové 800 x 2100 mm</t>
  </si>
  <si>
    <t>134</t>
  </si>
  <si>
    <t>766660002</t>
  </si>
  <si>
    <t>Montáž dveřních křídel otvíravých jednokřídlových š přes 0,8 m do ocelové zárubně</t>
  </si>
  <si>
    <t>136</t>
  </si>
  <si>
    <t>69</t>
  </si>
  <si>
    <t>611D.05</t>
  </si>
  <si>
    <t>ozn D.05 - dveře bezfalcové 900 x 2100 mm</t>
  </si>
  <si>
    <t>138</t>
  </si>
  <si>
    <t>766660012</t>
  </si>
  <si>
    <t>Montáž dveřních křídel otvíravých dvoukřídlových š přes 1,45 m do ocelové zárubně</t>
  </si>
  <si>
    <t>140</t>
  </si>
  <si>
    <t>71</t>
  </si>
  <si>
    <t>611D.09</t>
  </si>
  <si>
    <t>ozn D.09 - dveře bezfalcové 1600 x 2100 mm</t>
  </si>
  <si>
    <t>142</t>
  </si>
  <si>
    <t>998766202</t>
  </si>
  <si>
    <t>Přesun hmot procentní pro kce truhlářské v objektech v přes 6 do 12 m</t>
  </si>
  <si>
    <t>144</t>
  </si>
  <si>
    <t>767</t>
  </si>
  <si>
    <t>Konstrukce zámečnické</t>
  </si>
  <si>
    <t>73</t>
  </si>
  <si>
    <t>767 D.06</t>
  </si>
  <si>
    <t>ozn D.06 - Posuvné dvouplášťové ocelové dveře 900 x 2100 mm - dodávka a montáž</t>
  </si>
  <si>
    <t>146</t>
  </si>
  <si>
    <t>767 W.10</t>
  </si>
  <si>
    <t xml:space="preserve">ozn W.10 -  Systémová prosklená příčka  3380 x 3200 mm,  s dveřmi  ozn D.02 - 800 x 2100 mm</t>
  </si>
  <si>
    <t>148</t>
  </si>
  <si>
    <t>kompletní provedení stěny v provedení dle tabulky výrobků</t>
  </si>
  <si>
    <t>75</t>
  </si>
  <si>
    <t>767531111</t>
  </si>
  <si>
    <t>Montáž vstupních kovových nebo plastových rohoží čistících zón</t>
  </si>
  <si>
    <t>150</t>
  </si>
  <si>
    <t>P 2 b</t>
  </si>
  <si>
    <t>69752110</t>
  </si>
  <si>
    <t>rohož textilní provedení PA, hustý povrch, jemné dočištění</t>
  </si>
  <si>
    <t>152</t>
  </si>
  <si>
    <t>11,4*1,1 "Přepočtené koeficientem množství</t>
  </si>
  <si>
    <t>77</t>
  </si>
  <si>
    <t>767531121</t>
  </si>
  <si>
    <t>Osazení zapuštěného rámu z L profilů k čistícím rohožím</t>
  </si>
  <si>
    <t>154</t>
  </si>
  <si>
    <t>(4,70+4,02)*2</t>
  </si>
  <si>
    <t>69752160</t>
  </si>
  <si>
    <t>rám pro zapuštění profil L-30/30 25/25 20/30 15/30-Al</t>
  </si>
  <si>
    <t>156</t>
  </si>
  <si>
    <t>17,44*1,1 "Přepočtené koeficientem množství</t>
  </si>
  <si>
    <t>79</t>
  </si>
  <si>
    <t>767640222</t>
  </si>
  <si>
    <t>Montáž dveří ocelových nebo hliníkových vchodových dvoukřídlových s nadsvětlíkem</t>
  </si>
  <si>
    <t>158</t>
  </si>
  <si>
    <t>D.01</t>
  </si>
  <si>
    <t>80</t>
  </si>
  <si>
    <t>553D.01</t>
  </si>
  <si>
    <t>ozn D.01 - dveře hliníkové 900 + 685 x 3000 + 1320 mm</t>
  </si>
  <si>
    <t>160</t>
  </si>
  <si>
    <t>81</t>
  </si>
  <si>
    <t>76799 - x 1</t>
  </si>
  <si>
    <t>dodváka a montáž vlajkových stožárů</t>
  </si>
  <si>
    <t>162</t>
  </si>
  <si>
    <t>82</t>
  </si>
  <si>
    <t>998767202</t>
  </si>
  <si>
    <t>Přesun hmot procentní pro zámečnické konstrukce v objektech v přes 6 do 12 m</t>
  </si>
  <si>
    <t>164</t>
  </si>
  <si>
    <t>771</t>
  </si>
  <si>
    <t>Podlahy z dlaždic</t>
  </si>
  <si>
    <t>83</t>
  </si>
  <si>
    <t>771111011</t>
  </si>
  <si>
    <t>Vysátí podkladu před pokládkou dlažby</t>
  </si>
  <si>
    <t>166</t>
  </si>
  <si>
    <t>58,3</t>
  </si>
  <si>
    <t>84</t>
  </si>
  <si>
    <t>771121011</t>
  </si>
  <si>
    <t>Nátěr penetrační na podlahu</t>
  </si>
  <si>
    <t>168</t>
  </si>
  <si>
    <t>85</t>
  </si>
  <si>
    <t>771151021</t>
  </si>
  <si>
    <t>Samonivelační stěrka podlah pevnosti 30 MPa tl 3 mm</t>
  </si>
  <si>
    <t>170</t>
  </si>
  <si>
    <t>771161011</t>
  </si>
  <si>
    <t>Montáž profilu dilatační spáry bez izolace v rovině dlažby</t>
  </si>
  <si>
    <t>172</t>
  </si>
  <si>
    <t>podlaha</t>
  </si>
  <si>
    <t>60,00</t>
  </si>
  <si>
    <t>87</t>
  </si>
  <si>
    <t>59054164</t>
  </si>
  <si>
    <t>profil dilatační s bočními díly z PVC/CPE tl 10mm</t>
  </si>
  <si>
    <t>174</t>
  </si>
  <si>
    <t>60*1,1 "Přepočtené koeficientem množství</t>
  </si>
  <si>
    <t>771161021</t>
  </si>
  <si>
    <t>Montáž profilu ukončujícího pro plynulý přechod (dlažby s kobercem apod.)</t>
  </si>
  <si>
    <t>176</t>
  </si>
  <si>
    <t>89</t>
  </si>
  <si>
    <t>59054101</t>
  </si>
  <si>
    <t>profil přechodový Al s pohyblivým ramenem 10x20mm</t>
  </si>
  <si>
    <t>178</t>
  </si>
  <si>
    <t>20*1,1 "Přepočtené koeficientem množství</t>
  </si>
  <si>
    <t>771474112</t>
  </si>
  <si>
    <t>Montáž soklů z dlaždic keramických rovných flexibilní lepidlo v přes 65 do 90 mm</t>
  </si>
  <si>
    <t>180</t>
  </si>
  <si>
    <t>sokl</t>
  </si>
  <si>
    <t>m 01</t>
  </si>
  <si>
    <t>(2,70+4,04)*2</t>
  </si>
  <si>
    <t>m 12</t>
  </si>
  <si>
    <t>(2,938+1,50)*2</t>
  </si>
  <si>
    <t>91</t>
  </si>
  <si>
    <t>59761271</t>
  </si>
  <si>
    <t>sokl-dlažba keramická slinutá hladká do interiéru i exteriéru 600x72mm</t>
  </si>
  <si>
    <t>182</t>
  </si>
  <si>
    <t>22,356*2,475 "Přepočtené koeficientem množství</t>
  </si>
  <si>
    <t>771574153</t>
  </si>
  <si>
    <t>Montáž podlah keramických velkoformátových hladkých lepených flexibilním lepidlem přes 2 do 4 ks/m2</t>
  </si>
  <si>
    <t>184</t>
  </si>
  <si>
    <t>93</t>
  </si>
  <si>
    <t>59761008</t>
  </si>
  <si>
    <t>dlažba velkoformátová keramická slinutá hladká do interiéru i exteriéru přes 2 do 4ks/m2</t>
  </si>
  <si>
    <t>186</t>
  </si>
  <si>
    <t>58,3*1,15 "Přepočtené koeficientem množství</t>
  </si>
  <si>
    <t>771577111</t>
  </si>
  <si>
    <t>Příplatek k montáži podlah keramických lepených flexibilním lepidlem za plochu do 5 m2</t>
  </si>
  <si>
    <t>188</t>
  </si>
  <si>
    <t>2,300+3,90+4,40</t>
  </si>
  <si>
    <t>95</t>
  </si>
  <si>
    <t>771577114</t>
  </si>
  <si>
    <t>Příplatek k montáži podlah keramických lepených flexibilním lepidlem za spárování tmelem dvousložkovým</t>
  </si>
  <si>
    <t>190</t>
  </si>
  <si>
    <t>771591115</t>
  </si>
  <si>
    <t>Podlahy spárování silikonem</t>
  </si>
  <si>
    <t>192</t>
  </si>
  <si>
    <t>97</t>
  </si>
  <si>
    <t>771591184</t>
  </si>
  <si>
    <t>Pracnější řezání podlah z dlaždic keramických rovné</t>
  </si>
  <si>
    <t>194</t>
  </si>
  <si>
    <t>771592011</t>
  </si>
  <si>
    <t>Čištění vnitřních ploch podlah nebo schodišť po položení dlažby chemickými prostředky</t>
  </si>
  <si>
    <t>196</t>
  </si>
  <si>
    <t>58,30</t>
  </si>
  <si>
    <t>998771202</t>
  </si>
  <si>
    <t>Přesun hmot procentní pro podlahy z dlaždic v objektech v přes 6 do 12 m</t>
  </si>
  <si>
    <t>198</t>
  </si>
  <si>
    <t>776</t>
  </si>
  <si>
    <t>Podlahy povlakové</t>
  </si>
  <si>
    <t>776111311</t>
  </si>
  <si>
    <t>Vysátí podkladu povlakových podlah</t>
  </si>
  <si>
    <t>200</t>
  </si>
  <si>
    <t>101</t>
  </si>
  <si>
    <t>776121321</t>
  </si>
  <si>
    <t>Neředěná penetrace savého podkladu povlakových podlah</t>
  </si>
  <si>
    <t>202</t>
  </si>
  <si>
    <t>512</t>
  </si>
  <si>
    <t>776141121</t>
  </si>
  <si>
    <t>Stěrka podlahová nivelační pro vyrovnání podkladu povlakových podlah pevnosti 30 MPa tl do 3 mm</t>
  </si>
  <si>
    <t>204</t>
  </si>
  <si>
    <t>103</t>
  </si>
  <si>
    <t>776211211</t>
  </si>
  <si>
    <t>Lepení textilních čtverců</t>
  </si>
  <si>
    <t>206</t>
  </si>
  <si>
    <t>69751077</t>
  </si>
  <si>
    <t>koberec vlněný ve čtvercích 500x500mm, vlákno 80% undyed wool/10% PA/10% PES, hm 1200g/m2, zátěž 32, hořlavost Cfl S1</t>
  </si>
  <si>
    <t>208</t>
  </si>
  <si>
    <t>286,6*1,1 "Přepočtené koeficientem množství</t>
  </si>
  <si>
    <t>105</t>
  </si>
  <si>
    <t>776231111</t>
  </si>
  <si>
    <t>Lepení lamel a čtverců z vinylu standardním lepidlem</t>
  </si>
  <si>
    <t>210</t>
  </si>
  <si>
    <t>28411051</t>
  </si>
  <si>
    <t>dílce vinylové tl 2,5mm, nášlapná vrstva 0,55mm, úprava PUR, třída zátěže 23/33/42, otlak 0,05mm, R10, třída otěru T, hořlavost Bfl S1, bez ftalátů</t>
  </si>
  <si>
    <t>212</t>
  </si>
  <si>
    <t>225,4*1,1 "Přepočtené koeficientem množství</t>
  </si>
  <si>
    <t>107</t>
  </si>
  <si>
    <t>776411111</t>
  </si>
  <si>
    <t>Montáž obvodových soklíků výšky do 80 mm</t>
  </si>
  <si>
    <t>214</t>
  </si>
  <si>
    <t>512,00*0,85</t>
  </si>
  <si>
    <t>28411009</t>
  </si>
  <si>
    <t>lišta soklová PVC 18x80mm</t>
  </si>
  <si>
    <t>216</t>
  </si>
  <si>
    <t>435,2*1,02 "Přepočtené koeficientem množství</t>
  </si>
  <si>
    <t>109</t>
  </si>
  <si>
    <t>998776202</t>
  </si>
  <si>
    <t>Přesun hmot procentní pro podlahy povlakové v objektech v přes 6 do 12 m</t>
  </si>
  <si>
    <t>218</t>
  </si>
  <si>
    <t>777</t>
  </si>
  <si>
    <t>Podlahy lité</t>
  </si>
  <si>
    <t>777 x 1</t>
  </si>
  <si>
    <t>Roznášecí vrstva vyztužená perlinkou</t>
  </si>
  <si>
    <t>220</t>
  </si>
  <si>
    <t>111</t>
  </si>
  <si>
    <t>777111111</t>
  </si>
  <si>
    <t>Vysátí podkladu před provedením lité podlahy</t>
  </si>
  <si>
    <t>222</t>
  </si>
  <si>
    <t>230,5</t>
  </si>
  <si>
    <t>777131113</t>
  </si>
  <si>
    <t>Penetrační polyuretanový nátěr podlahy na vlhký nebo nenasákavý podklad</t>
  </si>
  <si>
    <t>224</t>
  </si>
  <si>
    <t>vytažení na stěny</t>
  </si>
  <si>
    <t>230,05*0,10</t>
  </si>
  <si>
    <t>113</t>
  </si>
  <si>
    <t>777511107</t>
  </si>
  <si>
    <t>Protiskluzná úprava prosyp krycí stěrky lité podlahy pískem</t>
  </si>
  <si>
    <t>226</t>
  </si>
  <si>
    <t>253,505</t>
  </si>
  <si>
    <t>777521103</t>
  </si>
  <si>
    <t>Krycí polyuretanová stěrka tloušťky do 2 mm dekorativní lité podlahy</t>
  </si>
  <si>
    <t>228</t>
  </si>
  <si>
    <t>115</t>
  </si>
  <si>
    <t>777621101</t>
  </si>
  <si>
    <t>Krycí polyuretanový dekorativní nátěr podlahy</t>
  </si>
  <si>
    <t>230</t>
  </si>
  <si>
    <t>998777202</t>
  </si>
  <si>
    <t>Přesun hmot procentní pro podlahy lité v objektech v přes 6 do 12 m</t>
  </si>
  <si>
    <t>232</t>
  </si>
  <si>
    <t>781</t>
  </si>
  <si>
    <t>Dokončovací práce - obklady</t>
  </si>
  <si>
    <t>117</t>
  </si>
  <si>
    <t>781121011</t>
  </si>
  <si>
    <t>Nátěr penetrační na stěnu</t>
  </si>
  <si>
    <t>234</t>
  </si>
  <si>
    <t>m 02</t>
  </si>
  <si>
    <t>(2,32+1,00*2)*2,50</t>
  </si>
  <si>
    <t>m 03</t>
  </si>
  <si>
    <t>(2,32+1,488)*2*2,50</t>
  </si>
  <si>
    <t>m 04 0,5</t>
  </si>
  <si>
    <t>(3,90+4,02)*2*2,50</t>
  </si>
  <si>
    <t>m 06</t>
  </si>
  <si>
    <t>4,10*2*2,50</t>
  </si>
  <si>
    <t>(0,60*2+2,938)*1,50</t>
  </si>
  <si>
    <t>m 21</t>
  </si>
  <si>
    <t>(4,02+2,70+0,10+1,30)*2*2,50</t>
  </si>
  <si>
    <t>m 22</t>
  </si>
  <si>
    <t>(2,70+2,20)*2*2,50</t>
  </si>
  <si>
    <t>781474154</t>
  </si>
  <si>
    <t>Montáž obkladů vnitřních keramických velkoformátových hladkých přes 4 do 6 ks/m2 lepených flexibilním lepidlem</t>
  </si>
  <si>
    <t>236</t>
  </si>
  <si>
    <t>119</t>
  </si>
  <si>
    <t>59761001</t>
  </si>
  <si>
    <t>obklad velkoformátový keramický hladký přes 4 do 6ks/m2</t>
  </si>
  <si>
    <t>238</t>
  </si>
  <si>
    <t>161,247*1,15 "Přepočtené koeficientem množství</t>
  </si>
  <si>
    <t>781477111</t>
  </si>
  <si>
    <t>Příplatek k montáži obkladů vnitřních keramických hladkých za plochu do 10 m2</t>
  </si>
  <si>
    <t>240</t>
  </si>
  <si>
    <t>121</t>
  </si>
  <si>
    <t>781477114</t>
  </si>
  <si>
    <t>Příplatek k montáži obkladů vnitřních keramických hladkých za spárování tmelem dvousložkovým</t>
  </si>
  <si>
    <t>242</t>
  </si>
  <si>
    <t>781495115</t>
  </si>
  <si>
    <t>Spárování vnitřních obkladů silikonem</t>
  </si>
  <si>
    <t>244</t>
  </si>
  <si>
    <t>123</t>
  </si>
  <si>
    <t>781495141</t>
  </si>
  <si>
    <t>Průnik obkladem kruhový do DN 30</t>
  </si>
  <si>
    <t>246</t>
  </si>
  <si>
    <t>781495142</t>
  </si>
  <si>
    <t>Průnik obkladem kruhový přes DN 30 do DN 90</t>
  </si>
  <si>
    <t>248</t>
  </si>
  <si>
    <t>125</t>
  </si>
  <si>
    <t>781495143</t>
  </si>
  <si>
    <t>Průnik obkladem kruhový přes DN 90</t>
  </si>
  <si>
    <t>250</t>
  </si>
  <si>
    <t>781495184</t>
  </si>
  <si>
    <t>Řezání pracnější rovné keramických obkladaček</t>
  </si>
  <si>
    <t>252</t>
  </si>
  <si>
    <t>127</t>
  </si>
  <si>
    <t>781495211</t>
  </si>
  <si>
    <t>Čištění vnitřních ploch stěn po provedení obkladu chemickými prostředky</t>
  </si>
  <si>
    <t>254</t>
  </si>
  <si>
    <t>161,247</t>
  </si>
  <si>
    <t>781495212</t>
  </si>
  <si>
    <t>Roh kamenický obkladaček s klasickým střepem velkoformátových</t>
  </si>
  <si>
    <t>256</t>
  </si>
  <si>
    <t>129</t>
  </si>
  <si>
    <t>998781202</t>
  </si>
  <si>
    <t>Přesun hmot procentní pro obklady keramické v objektech v přes 6 do 12 m</t>
  </si>
  <si>
    <t>258</t>
  </si>
  <si>
    <t>784</t>
  </si>
  <si>
    <t>Dokončovací práce - malby a tapety</t>
  </si>
  <si>
    <t>784181105</t>
  </si>
  <si>
    <t>Základní akrylátová jednonásobná bezbarvá penetrace podkladu v místnostech v přes 5,00 m</t>
  </si>
  <si>
    <t>260</t>
  </si>
  <si>
    <t>388,536+800,8+844,617+42,5</t>
  </si>
  <si>
    <t>131</t>
  </si>
  <si>
    <t>784211105</t>
  </si>
  <si>
    <t>Dvojnásobné bílé malby ze směsí za mokra výborně oděruvzdorných v místnostech v přes 5,00 m</t>
  </si>
  <si>
    <t>262</t>
  </si>
  <si>
    <t>784211167</t>
  </si>
  <si>
    <t>Příplatek k cenám 2x maleb ze směsí za mokra oděruvzdorných za barevnou malbu v náročném odstínu</t>
  </si>
  <si>
    <t>264</t>
  </si>
  <si>
    <t>HZS</t>
  </si>
  <si>
    <t>Hodinové zúčtovací sazby</t>
  </si>
  <si>
    <t>133</t>
  </si>
  <si>
    <t>HZS1292</t>
  </si>
  <si>
    <t>Hodinová zúčtovací sazba stavební dělník</t>
  </si>
  <si>
    <t>hod</t>
  </si>
  <si>
    <t>262144</t>
  </si>
  <si>
    <t>266</t>
  </si>
  <si>
    <t>nespecifikované práce a přípomoce</t>
  </si>
  <si>
    <t>250,00</t>
  </si>
  <si>
    <t>2 - UT</t>
  </si>
  <si>
    <t>01.000.000 - Vytápění a chlazení</t>
  </si>
  <si>
    <t>01.010.000 - Otopná tělesa</t>
  </si>
  <si>
    <t>D2 - Deskové otopné těleso , barva bílá, vč. sady pro upevnění, odvodnění a odvzdušněn</t>
  </si>
  <si>
    <t>01.020.000 - Potrubí</t>
  </si>
  <si>
    <t xml:space="preserve">D4 - Systémová trubka z uhlíkové oceli 1.0034 topení (v uzavřených systémech). </t>
  </si>
  <si>
    <t>D6 - Vinutá potrubní pouzdra z minerálního vlákna, kašírovaná vyztuženou hliníkovou folií, podélný spoj o</t>
  </si>
  <si>
    <t>01.040.000 - Ostatní</t>
  </si>
  <si>
    <t>01.000.000</t>
  </si>
  <si>
    <t>Vytápění a chlazení</t>
  </si>
  <si>
    <t>01.010.000</t>
  </si>
  <si>
    <t>Otopná tělesa</t>
  </si>
  <si>
    <t>D2</t>
  </si>
  <si>
    <t>Deskové otopné těleso , barva bílá, vč. sady pro upevnění, odvodnění a odvzdušněn</t>
  </si>
  <si>
    <t>01.010.001</t>
  </si>
  <si>
    <t>22-060120-50</t>
  </si>
  <si>
    <t>01.010.002</t>
  </si>
  <si>
    <t>11-060050-50</t>
  </si>
  <si>
    <t>01.010.003</t>
  </si>
  <si>
    <t>22-090090-50</t>
  </si>
  <si>
    <t>01.010.004</t>
  </si>
  <si>
    <t xml:space="preserve">Šroubení  dvoutrubkové soustavy s vnitřním závitem 1/2", výrobce</t>
  </si>
  <si>
    <t>01.010.005</t>
  </si>
  <si>
    <t xml:space="preserve">Termostatická hlavice,v provedení "Antivandal", Termostatická hlavice  typ K-Standart s vestavěným čidlem, bílá</t>
  </si>
  <si>
    <t>01.010.006</t>
  </si>
  <si>
    <t>Upevňovací konzole navrtávací</t>
  </si>
  <si>
    <t>01.010.007</t>
  </si>
  <si>
    <t xml:space="preserve">Demontáž  tělesa a opětovná montáž tělesa po obložení stěn</t>
  </si>
  <si>
    <t>01.020.000</t>
  </si>
  <si>
    <t>Potrubí</t>
  </si>
  <si>
    <t>D4</t>
  </si>
  <si>
    <t xml:space="preserve">Systémová trubka z uhlíkové oceli 1.0034 topení (v uzavřených systémech). </t>
  </si>
  <si>
    <t>01.020.001</t>
  </si>
  <si>
    <t>18x1,2</t>
  </si>
  <si>
    <t>bm</t>
  </si>
  <si>
    <t>01.020.002</t>
  </si>
  <si>
    <t>Přirážka v % na tvarovky</t>
  </si>
  <si>
    <t>01.020.003</t>
  </si>
  <si>
    <t xml:space="preserve">Závěsný prefabrikovaný  systém </t>
  </si>
  <si>
    <t>kpl</t>
  </si>
  <si>
    <t>D6</t>
  </si>
  <si>
    <t>Vinutá potrubní pouzdra z minerálního vlákna, kašírovaná vyztuženou hliníkovou folií, podélný spoj o</t>
  </si>
  <si>
    <t>01.030.001</t>
  </si>
  <si>
    <t>18x1,2 tl. 30mm</t>
  </si>
  <si>
    <t>01.030.002</t>
  </si>
  <si>
    <t>01.030.003</t>
  </si>
  <si>
    <t>Pomocný montážní materiál, AL pásky , svazovací dráty apod.</t>
  </si>
  <si>
    <t>01.040.000</t>
  </si>
  <si>
    <t>Ostatní</t>
  </si>
  <si>
    <t>01.040.001</t>
  </si>
  <si>
    <t>Vypuštění části stávajícího rozvodu pro vysazení nových odboček</t>
  </si>
  <si>
    <t>01.040.002</t>
  </si>
  <si>
    <t>Vysazení odboček pro napojení nových otopných těles</t>
  </si>
  <si>
    <t>01.040.003</t>
  </si>
  <si>
    <t>Proplach systému po montáži</t>
  </si>
  <si>
    <t>01.040.004</t>
  </si>
  <si>
    <t>Napuštění systému</t>
  </si>
  <si>
    <t>01.040.005</t>
  </si>
  <si>
    <t>Seřízení a hydraulické zaregulování celého systému</t>
  </si>
  <si>
    <t>01.040.006</t>
  </si>
  <si>
    <t>Lešení pro montáž</t>
  </si>
  <si>
    <t>01.040.007</t>
  </si>
  <si>
    <t>Prostupy nosnými stavebními konstrukcemi, obvodový plášť, střešní plášť, včetně zpětného zapravení</t>
  </si>
  <si>
    <t>01.040.008</t>
  </si>
  <si>
    <t>Stavební přípomoce, drážky, prostupy nenosnými stavebními konstrukcemi</t>
  </si>
  <si>
    <t>01.040.009</t>
  </si>
  <si>
    <t>Doprava materiálu</t>
  </si>
  <si>
    <t>01.040.010</t>
  </si>
  <si>
    <t>Doprava osob</t>
  </si>
  <si>
    <t>01.040.011</t>
  </si>
  <si>
    <t>Přesuny hmot v objektu, vně objekt a v rámci staveniště včetně DMT materiálů</t>
  </si>
  <si>
    <t>01.040.012</t>
  </si>
  <si>
    <t>Úklid pracoviště, montáže</t>
  </si>
  <si>
    <t>01.040.013</t>
  </si>
  <si>
    <t>Dokumentace skutečného provedení ve čtyrech paré + jednou digitálně. Dokumentace uložena v šanonech, přehledně uspořádana, včetně seznamů a pořadově očíslovaných položek</t>
  </si>
  <si>
    <t>01.040.014</t>
  </si>
  <si>
    <t>Ostatní - jinde nespecifikované práce a materiál, drobný nespecifikovaný a pomocný materiál atd. nutný k provedení díla jako funkčního celku</t>
  </si>
  <si>
    <t>3 - VZT</t>
  </si>
  <si>
    <t>02.010.000 - Zařízení č. 1 - SOCIÁLNÍ ZÁZEMÍ</t>
  </si>
  <si>
    <t>02.020.000 - Ostatní</t>
  </si>
  <si>
    <t>02.010.000</t>
  </si>
  <si>
    <t>Zařízení č. 1 - SOCIÁLNÍ ZÁZEMÍ</t>
  </si>
  <si>
    <t>02.010.001</t>
  </si>
  <si>
    <t xml:space="preserve">Potrubní ventilátor TD-1300/250 </t>
  </si>
  <si>
    <t>02.010.002</t>
  </si>
  <si>
    <t>Zpětná klapka RSK 250</t>
  </si>
  <si>
    <t>02.010.003</t>
  </si>
  <si>
    <t>Spojovací manžeta VBM</t>
  </si>
  <si>
    <t>02.010.004</t>
  </si>
  <si>
    <t>Tlumič hluku MAA 250/600</t>
  </si>
  <si>
    <t>02.010.005</t>
  </si>
  <si>
    <t>Výfuková hlavice VHO250</t>
  </si>
  <si>
    <t>02.010.006</t>
  </si>
  <si>
    <t>Prostup střechou pr. 350mm</t>
  </si>
  <si>
    <t>02.010.007</t>
  </si>
  <si>
    <t>Chránička pr. 350mm</t>
  </si>
  <si>
    <t>02.010.008</t>
  </si>
  <si>
    <t>Zapravení střešeního prostupu</t>
  </si>
  <si>
    <t>02.010.009</t>
  </si>
  <si>
    <t>Odvodní talířový ventil KSU 100</t>
  </si>
  <si>
    <t>02.010.010</t>
  </si>
  <si>
    <t>Zděře - VRGU 100</t>
  </si>
  <si>
    <t>02.010.011</t>
  </si>
  <si>
    <t>Ohebná hadice, DN 100</t>
  </si>
  <si>
    <t>02.010.012</t>
  </si>
  <si>
    <t xml:space="preserve">Odvodní  kruhové potrubí SPIRO SAFE DN100, těsnění, spojovací materiál, pozink</t>
  </si>
  <si>
    <t>02.010.013</t>
  </si>
  <si>
    <t>MF100 je vnější spojka pro spojování tvarovek systému Safe</t>
  </si>
  <si>
    <t>set</t>
  </si>
  <si>
    <t>02.010.014</t>
  </si>
  <si>
    <t>RCFLU 100 dlouhý, centrický přechod</t>
  </si>
  <si>
    <t>02.010.015</t>
  </si>
  <si>
    <t>Ostatní tvarovky jinde neuvedené</t>
  </si>
  <si>
    <t>02.010.016</t>
  </si>
  <si>
    <t xml:space="preserve">Odvodní  kruhové potrubí SPIRO SAFE DN125, těsnění, spojovací materiál, pozink</t>
  </si>
  <si>
    <t>02.010.017</t>
  </si>
  <si>
    <t>MF125 je vnější spojka pro spojování tvarovek systému Safe</t>
  </si>
  <si>
    <t>02.010.018</t>
  </si>
  <si>
    <t>PSU 125 lisovaný nátrubek sedlový s aerodynamickým rádiusem</t>
  </si>
  <si>
    <t>02.010.019</t>
  </si>
  <si>
    <t>RCFLU 125 dlouhý, centrický přechod</t>
  </si>
  <si>
    <t>02.010.020</t>
  </si>
  <si>
    <t>Klapka regulační ruční DN125</t>
  </si>
  <si>
    <t>02.010.021</t>
  </si>
  <si>
    <t>02.010.022</t>
  </si>
  <si>
    <t xml:space="preserve">Odvodní  kruhové potrubí SPIRO SAFE DN150, těsnění, spojovací materiál, pozink</t>
  </si>
  <si>
    <t>02.010.023</t>
  </si>
  <si>
    <t>MF150 je vnější spojka pro spojování tvarovek systému Safe</t>
  </si>
  <si>
    <t>02.010.024</t>
  </si>
  <si>
    <t>PSU 150 lisovaný nátrubek sedlový s aerodynamickým rádiusem</t>
  </si>
  <si>
    <t>02.010.025</t>
  </si>
  <si>
    <t>RCFLU 150 dlouhý, centrický přechod</t>
  </si>
  <si>
    <t>02.010.026</t>
  </si>
  <si>
    <t>02.010.027</t>
  </si>
  <si>
    <t xml:space="preserve">Odvodní  kruhové potrubí SPIRO SAFE DN200, těsnění, spojovací materiál, pozink</t>
  </si>
  <si>
    <t>02.010.028</t>
  </si>
  <si>
    <t>MF200 je vnější spojka pro spojování tvarovek systému Safe</t>
  </si>
  <si>
    <t>02.010.029</t>
  </si>
  <si>
    <t>PSU 200 lisovaný nátrubek sedlový s aerodynamickým rádiusem</t>
  </si>
  <si>
    <t>02.010.030</t>
  </si>
  <si>
    <t>RCFLU 200 dlouhý, centrický přechod</t>
  </si>
  <si>
    <t>02.010.031</t>
  </si>
  <si>
    <t>Klapka regulační ruční DN200</t>
  </si>
  <si>
    <t>02.010.032</t>
  </si>
  <si>
    <t>02.010.033</t>
  </si>
  <si>
    <t xml:space="preserve">Odvodní  kruhové potrubí SPIRO SAFE DN250, těsnění, spojovací materiál, pozink</t>
  </si>
  <si>
    <t>02.010.034</t>
  </si>
  <si>
    <t>MF250 je vnější spojka pro spojování tvarovek systému Safe</t>
  </si>
  <si>
    <t>02.010.035</t>
  </si>
  <si>
    <t>PSU 250 lisovaný nátrubek sedlový s aerodynamickým rádiusem</t>
  </si>
  <si>
    <t>02.010.036</t>
  </si>
  <si>
    <t>02.010.037</t>
  </si>
  <si>
    <t>Izolace tepelná a hluková - 40 mm minerální plsť, připevněná na samolepící trny, Al folie</t>
  </si>
  <si>
    <t>02.010.038</t>
  </si>
  <si>
    <t xml:space="preserve">Závěsný systém  </t>
  </si>
  <si>
    <t>02.020.000</t>
  </si>
  <si>
    <t>02.020.001</t>
  </si>
  <si>
    <t>Zaregulování vzduchotechnického zařízení</t>
  </si>
  <si>
    <t>02.020.002</t>
  </si>
  <si>
    <t>Protokol o zaregulování vzduchotechnikého potrubí, výustek, anemostatů apod.</t>
  </si>
  <si>
    <t>41</t>
  </si>
  <si>
    <t>02.020.003</t>
  </si>
  <si>
    <t>02.020.004</t>
  </si>
  <si>
    <t>02.020.005</t>
  </si>
  <si>
    <t>02.020.006</t>
  </si>
  <si>
    <t>02.020.007</t>
  </si>
  <si>
    <t>02.020.008</t>
  </si>
  <si>
    <t>Přesuny hmot v objektu, vně objekt a v rámci staveniště</t>
  </si>
  <si>
    <t>02.020.009</t>
  </si>
  <si>
    <t>Dokumentace pro provedení stavby</t>
  </si>
  <si>
    <t>02.020.010</t>
  </si>
  <si>
    <t>Dokumentace skutečného provedení ve čtyřech paré + jednou digitálně. Dokumentace uložena v šanonech, přehledně uspořádana, včetně seznamů a pořadově očíslovaných položek</t>
  </si>
  <si>
    <t>02.020.011</t>
  </si>
  <si>
    <t>Štítky a popisy zařízení v trvanlivém a voděodolném provedení</t>
  </si>
  <si>
    <t>02.020.012</t>
  </si>
  <si>
    <t>Držák univerzální s páskou, typ: H 13-5,</t>
  </si>
  <si>
    <t>02.020.013</t>
  </si>
  <si>
    <t>02.020.014</t>
  </si>
  <si>
    <t>Provedení funčních i dílčích zkoušek v koordinaci s EPS, EZS</t>
  </si>
  <si>
    <t>02.020.015</t>
  </si>
  <si>
    <t>Zhotovitel přejímá záruku za dílo v délce 60 měsíců, na elektrické a točivé části 24 měsíců</t>
  </si>
  <si>
    <t>4 - silnoproud</t>
  </si>
  <si>
    <t>D01 - dodávka rozvaděče 2RS-B1</t>
  </si>
  <si>
    <t>D02 - dodávka ovládací skříně MSI</t>
  </si>
  <si>
    <t xml:space="preserve">D3 - NOSNÝ MATERIÁL vč. 5% prorezu </t>
  </si>
  <si>
    <t>D01</t>
  </si>
  <si>
    <t>dodávka rozvaděče 2RS-B1</t>
  </si>
  <si>
    <t>Pol77</t>
  </si>
  <si>
    <t>Rám+dveře 2A-33-770600063</t>
  </si>
  <si>
    <t>Pol78</t>
  </si>
  <si>
    <t>Konstrukce instalační 2-33, plastové panely</t>
  </si>
  <si>
    <t>Pol79</t>
  </si>
  <si>
    <t>MO JISTIČ PL6-10/B/1 6KA 286519</t>
  </si>
  <si>
    <t>Pol80</t>
  </si>
  <si>
    <t>MO JISTIČ PL6-10/C/1 6KA 286531</t>
  </si>
  <si>
    <t>Pol81</t>
  </si>
  <si>
    <t>MO JISTIČ PL6-16/B/1 6KA 286521</t>
  </si>
  <si>
    <t>Pol82</t>
  </si>
  <si>
    <t>MO JISTIČ PL6-16/C/1 6KA 286533</t>
  </si>
  <si>
    <t>Pol83</t>
  </si>
  <si>
    <t>MO JISTIČ PL6-2/B/1 6KA 286516</t>
  </si>
  <si>
    <t>Pol84</t>
  </si>
  <si>
    <t>MO JISTIČ PL6-16/B/3 6KA 286589</t>
  </si>
  <si>
    <t>Pol85</t>
  </si>
  <si>
    <t>MO JISTIČ PL6-16/C/3 6KA 286601</t>
  </si>
  <si>
    <t>Pol86</t>
  </si>
  <si>
    <t xml:space="preserve">Vypínací spoušť  ZP ASA K PL6, 208-250V ~/=</t>
  </si>
  <si>
    <t>Pol87</t>
  </si>
  <si>
    <t>MO CHRÁNIČ PROUD PF6-25/4/003-A 263608</t>
  </si>
  <si>
    <t>Pol88</t>
  </si>
  <si>
    <t>SPINAC MODULARNI IS-80/3</t>
  </si>
  <si>
    <t>Pol89</t>
  </si>
  <si>
    <t>HODINY SPINACI DIG. S ATRONOMICKÝM PROGR. TSDW1COA</t>
  </si>
  <si>
    <t>Pol90</t>
  </si>
  <si>
    <t xml:space="preserve"> FLP-B+C MAXI V/3, 75kA</t>
  </si>
  <si>
    <t>Pol91</t>
  </si>
  <si>
    <t xml:space="preserve">DRZAK SBERNIC </t>
  </si>
  <si>
    <t>Pol92</t>
  </si>
  <si>
    <t>SBERNICE CU 12X5, delka 1500</t>
  </si>
  <si>
    <t>Pol93</t>
  </si>
  <si>
    <t>SVORKA PRIPOJOVACI AKU16/5 (1.5-16)</t>
  </si>
  <si>
    <t>Pol94</t>
  </si>
  <si>
    <t>LISTA PROPOJ. Z-GV-10/3P-3TE-C</t>
  </si>
  <si>
    <t>Pol95</t>
  </si>
  <si>
    <t>KRYT KONCOVY Z-AK-10/2+3P</t>
  </si>
  <si>
    <t>Pol96</t>
  </si>
  <si>
    <t>koncova sverka na DIN listu</t>
  </si>
  <si>
    <t>Pol97</t>
  </si>
  <si>
    <t>SVORKOVNICE KL-11</t>
  </si>
  <si>
    <t>Pol98</t>
  </si>
  <si>
    <t>NOSIC SVORKOVNICE KT-3, horizontalni</t>
  </si>
  <si>
    <t>Pol99</t>
  </si>
  <si>
    <t>TRAFO ZVONKOVE TR-G3/8</t>
  </si>
  <si>
    <t>Pol100</t>
  </si>
  <si>
    <t>zaslepka modulu jisticu -12 mod.</t>
  </si>
  <si>
    <t>Pol101</t>
  </si>
  <si>
    <t>VYVODKA GUMOVA DO 12MM</t>
  </si>
  <si>
    <t>Pol102</t>
  </si>
  <si>
    <t>VYVODKA GUMOVA DO 17MM</t>
  </si>
  <si>
    <t>Pol103</t>
  </si>
  <si>
    <t>rad. svorka C M2,5/5</t>
  </si>
  <si>
    <t>Pol104</t>
  </si>
  <si>
    <t>rad. svorka M10/10</t>
  </si>
  <si>
    <t>Pol105</t>
  </si>
  <si>
    <t xml:space="preserve">H07 V-U   2,5 ČR-černý     /CY/</t>
  </si>
  <si>
    <t>Pol106</t>
  </si>
  <si>
    <t xml:space="preserve">H07 V-U   4 HA- zel. žlutý    /CY/</t>
  </si>
  <si>
    <t>Pol107</t>
  </si>
  <si>
    <t xml:space="preserve">H07 V-U  16 ČR-černý /CY/</t>
  </si>
  <si>
    <t>Pol5</t>
  </si>
  <si>
    <t>podružný materiál</t>
  </si>
  <si>
    <t>celkr</t>
  </si>
  <si>
    <t xml:space="preserve">DODÁVKA  ROZVADĚČE:  2RS-B1</t>
  </si>
  <si>
    <t>D02</t>
  </si>
  <si>
    <t>dodávka ovládací skříně MSI</t>
  </si>
  <si>
    <t>Pol1</t>
  </si>
  <si>
    <t>Spínače Z-SW/S, 16A</t>
  </si>
  <si>
    <t>Pol2</t>
  </si>
  <si>
    <t>Přepínače ZS/WM, 1-0-2, 16A</t>
  </si>
  <si>
    <t>Pol3</t>
  </si>
  <si>
    <t>Řadové svoreky M2,5/5</t>
  </si>
  <si>
    <t>Pol4</t>
  </si>
  <si>
    <t>š.283/482/106</t>
  </si>
  <si>
    <t>dodávka</t>
  </si>
  <si>
    <t>dodávka ovládací skříně MSI celkem</t>
  </si>
  <si>
    <t>Kč</t>
  </si>
  <si>
    <t>D3</t>
  </si>
  <si>
    <t xml:space="preserve">NOSNÝ MATERIÁL vč. 5% prorezu </t>
  </si>
  <si>
    <t>Pol7</t>
  </si>
  <si>
    <t xml:space="preserve">CYKY  3J x 1,5      kruhy</t>
  </si>
  <si>
    <t>Pol8</t>
  </si>
  <si>
    <t xml:space="preserve">CYKY  3J x 2.5      kruhy</t>
  </si>
  <si>
    <t>Pol9</t>
  </si>
  <si>
    <t xml:space="preserve">CYKY  3O x 1,5       kruhy</t>
  </si>
  <si>
    <t>Pol10</t>
  </si>
  <si>
    <t xml:space="preserve">CYKY  3O x 2,5</t>
  </si>
  <si>
    <t>Pol11</t>
  </si>
  <si>
    <t xml:space="preserve">CYKY 5C x 1,5     (CYKY -J 5 x 1,5)</t>
  </si>
  <si>
    <t>Pol12</t>
  </si>
  <si>
    <t xml:space="preserve">CYKY 5C x 2,5     (CYKY -J  5 x 2,5)</t>
  </si>
  <si>
    <t>Pol13</t>
  </si>
  <si>
    <t xml:space="preserve"> 4x1,5 - bezp. vypínání</t>
  </si>
  <si>
    <t>Pol14</t>
  </si>
  <si>
    <t>KABEL 1-CHTH-R 4x 16 B2s1d0 - přívod</t>
  </si>
  <si>
    <t>Pol15</t>
  </si>
  <si>
    <t xml:space="preserve">Vodič CY  4      ze.žl. (H07V-U)</t>
  </si>
  <si>
    <t>Pol16</t>
  </si>
  <si>
    <t xml:space="preserve">Vodič CY  6      ze.žl. (H07V-U)</t>
  </si>
  <si>
    <t>Pol17</t>
  </si>
  <si>
    <t xml:space="preserve">CYA 10   ZL.ZELENA H07V-K YL/GN</t>
  </si>
  <si>
    <t>Pol18</t>
  </si>
  <si>
    <t xml:space="preserve">KOL trubka PVC-4025LA  750 N /2m/</t>
  </si>
  <si>
    <t>Pol19</t>
  </si>
  <si>
    <t xml:space="preserve">KOL trubka PVC 1225 HFPP SUPER  MONOFLEX 750N</t>
  </si>
  <si>
    <t>Pol20</t>
  </si>
  <si>
    <t>TRUBKAX SF25_K30, OHEBNÁ, TUHÁ</t>
  </si>
  <si>
    <t>Pol21</t>
  </si>
  <si>
    <t>VÝVODKA pro trubku</t>
  </si>
  <si>
    <t>Pol22</t>
  </si>
  <si>
    <t xml:space="preserve">KOL trubka  40  KF 09040</t>
  </si>
  <si>
    <t>Pol23</t>
  </si>
  <si>
    <t>SPOJKA SM 25 šedá</t>
  </si>
  <si>
    <t>Pol24</t>
  </si>
  <si>
    <t xml:space="preserve">LIŠTA  LV  40 x 20 bílá D1004K</t>
  </si>
  <si>
    <t>Pol25</t>
  </si>
  <si>
    <t>Parapetní žlab EKE 100x60 - KOPOS</t>
  </si>
  <si>
    <t>Pol26</t>
  </si>
  <si>
    <t xml:space="preserve">přístrojová krabice nástěnná KP  (do parapetního žlabu)</t>
  </si>
  <si>
    <t>Pol27</t>
  </si>
  <si>
    <t>přístrojová podložka 8550-12 (2 krabice)</t>
  </si>
  <si>
    <t>Pol28</t>
  </si>
  <si>
    <t xml:space="preserve"> KRABICE ODBOČNÁ 44003 80x80x40   IP44-stěny, stropy</t>
  </si>
  <si>
    <t>Pol29</t>
  </si>
  <si>
    <t xml:space="preserve"> KRABICE ODBOČNÁ44004 100x100x50 IP55</t>
  </si>
  <si>
    <t>Pol30</t>
  </si>
  <si>
    <t>nástěnná přístrojová krabice č.0 802 81 --bet.sloupy</t>
  </si>
  <si>
    <t>Pol31</t>
  </si>
  <si>
    <t>nástěnná přístrojová dvoukrabice Č.0 802 85 --bet.sloupy</t>
  </si>
  <si>
    <t>Pol32</t>
  </si>
  <si>
    <t xml:space="preserve">montážní deska pro přístroje </t>
  </si>
  <si>
    <t>KS</t>
  </si>
  <si>
    <t>Pol33</t>
  </si>
  <si>
    <t>KOL krabice KU 68-1903 s víčkem a svorkovnicí</t>
  </si>
  <si>
    <t>Pol34</t>
  </si>
  <si>
    <t>krabice KU 68 LD/1 do dutých stěn odbočná, přístrojová</t>
  </si>
  <si>
    <t>Pol35</t>
  </si>
  <si>
    <t>KOL krabice KPL 64-50/2LD přístroj.</t>
  </si>
  <si>
    <t>Pol36</t>
  </si>
  <si>
    <t>KOL krabice KPL 64/4L přístroj.</t>
  </si>
  <si>
    <t>Pol37</t>
  </si>
  <si>
    <t>KRABICE LISTOVA LK80/3 se svorkou a víčkem</t>
  </si>
  <si>
    <t>Pol38</t>
  </si>
  <si>
    <t>svorka lamaci typ 210 - 2,5mm</t>
  </si>
  <si>
    <t>Pol39</t>
  </si>
  <si>
    <t xml:space="preserve"> krab.sv. 3x0,75-2,5 (204)</t>
  </si>
  <si>
    <t>Pol40</t>
  </si>
  <si>
    <t xml:space="preserve"> krab.sv. 5x0,75-2,5 (205)</t>
  </si>
  <si>
    <t>Pol41</t>
  </si>
  <si>
    <t>Svorka ZSA 16 na potrubí vč. pásky</t>
  </si>
  <si>
    <t>Pol42</t>
  </si>
  <si>
    <t>EPS 3, ekvipotenc. svorkovnice v krabici</t>
  </si>
  <si>
    <t>Pol43</t>
  </si>
  <si>
    <t>tlač. CENTRAL-STOPOP1-W01-A-11-230V AC na omít. - vchod</t>
  </si>
  <si>
    <t>Pol44</t>
  </si>
  <si>
    <t xml:space="preserve">Spínač č.1  -  0 770 10L - Bílá – 2 moduly</t>
  </si>
  <si>
    <t>Pol45</t>
  </si>
  <si>
    <t xml:space="preserve">Spínač č.5  (7ks) -  0 770 00L - Bílá – 1 modul</t>
  </si>
  <si>
    <t xml:space="preserve">Spínač č.5  (7ks) -  0 770 00L - Bílá – 1 modul </t>
  </si>
  <si>
    <t>Pol46</t>
  </si>
  <si>
    <t xml:space="preserve">Spínač č.6  -   2 780 11L - Bílá – 2 modul</t>
  </si>
  <si>
    <t xml:space="preserve">Spínač č.6  -   2 780 11L - Bílá – 2 moduly</t>
  </si>
  <si>
    <t>Pol47</t>
  </si>
  <si>
    <t>Strojek žaluziového spínače - 0 770 25 (26) - Bílá</t>
  </si>
  <si>
    <t>Pol48</t>
  </si>
  <si>
    <t xml:space="preserve">Rámeček 2x8M - 0 788 37L - Bílá </t>
  </si>
  <si>
    <t>Pol49</t>
  </si>
  <si>
    <t>Montážní deska - 0 802 66</t>
  </si>
  <si>
    <t>Pol50</t>
  </si>
  <si>
    <t xml:space="preserve">Krabice univerzální 2x8M - 0 801 26 </t>
  </si>
  <si>
    <t>Pol51</t>
  </si>
  <si>
    <t xml:space="preserve">senzor přítomnosti </t>
  </si>
  <si>
    <t>Pol52</t>
  </si>
  <si>
    <t xml:space="preserve">Rámeček 2M - 2 778 02L - Bílá </t>
  </si>
  <si>
    <t>Pol53</t>
  </si>
  <si>
    <t xml:space="preserve">Rámeček 2x2M - 2 778 04L - Bílá </t>
  </si>
  <si>
    <t>Pol54</t>
  </si>
  <si>
    <t>Ramecek 4x2M - 2 778 08L - Bílá</t>
  </si>
  <si>
    <t>Pol55</t>
  </si>
  <si>
    <t>Zásuvka bílá č.0 771 32</t>
  </si>
  <si>
    <t>Pol56</t>
  </si>
  <si>
    <t>montážní deska pro přístroje č.0 802 51</t>
  </si>
  <si>
    <t>Pol57</t>
  </si>
  <si>
    <t>zás. 400V/16A pod omítku, IP44, 3+N+P, D4125</t>
  </si>
  <si>
    <t>Pol58</t>
  </si>
  <si>
    <t xml:space="preserve">podlahová zás.  IP66 pro mokrou údržbu, prům. víka 140</t>
  </si>
  <si>
    <t>Pol59</t>
  </si>
  <si>
    <t xml:space="preserve">signalizační sada  (invalidní WC)</t>
  </si>
  <si>
    <t>Pol60</t>
  </si>
  <si>
    <t>Oddělovací žaluziové relé</t>
  </si>
  <si>
    <t>Pol61</t>
  </si>
  <si>
    <t xml:space="preserve">Zn.č.10   Hlavní vypínač</t>
  </si>
  <si>
    <t>Pol62</t>
  </si>
  <si>
    <t xml:space="preserve">Zn.č.15   Malý    blesk - bezp. tabulka</t>
  </si>
  <si>
    <t>Pol63</t>
  </si>
  <si>
    <t xml:space="preserve">SLV-SV   6- 25/5 Kabelovy soubor se spojkou</t>
  </si>
  <si>
    <t>Pol64</t>
  </si>
  <si>
    <t xml:space="preserve">Žlab  2     50/50 "GZ" -</t>
  </si>
  <si>
    <t>Pol65</t>
  </si>
  <si>
    <t xml:space="preserve">Žlab     150/50 "GZ"</t>
  </si>
  <si>
    <t>Pol66</t>
  </si>
  <si>
    <t xml:space="preserve">Žlab    200/50 "GZ"</t>
  </si>
  <si>
    <t>Pol67</t>
  </si>
  <si>
    <t>Spojka SZM 1 "GZ" - pro spojení "žlab-žlab"</t>
  </si>
  <si>
    <t>Pol68</t>
  </si>
  <si>
    <t>Držák DZM 1 "GZ" - krabic</t>
  </si>
  <si>
    <t>Pol69</t>
  </si>
  <si>
    <t>Nosník NZMC 100 "SZ" - pro žlab 50/50</t>
  </si>
  <si>
    <t>Pol70</t>
  </si>
  <si>
    <t>Nosník NZMC 200 "SZ" - pro žlab 100-200/50;100-200/100</t>
  </si>
  <si>
    <t>Pol71</t>
  </si>
  <si>
    <t>Kovová hmoždinka ARK 219065, M8/30</t>
  </si>
  <si>
    <t>Pol72</t>
  </si>
  <si>
    <t>šroub závěsný s okem DIN 580, 4581-08</t>
  </si>
  <si>
    <t>Pol73</t>
  </si>
  <si>
    <t>Závěs lankový 1,5mm (sada 2ks)</t>
  </si>
  <si>
    <t>sada</t>
  </si>
  <si>
    <t>Pol74</t>
  </si>
  <si>
    <t>Pojízdné pracovní lešení výšky cca 3m</t>
  </si>
  <si>
    <t>Pol75</t>
  </si>
  <si>
    <t>Pol76</t>
  </si>
  <si>
    <t>Montážní práce</t>
  </si>
  <si>
    <t>5 - slaboproud</t>
  </si>
  <si>
    <t>D1 - sdělovací a zabezp. technika - STRUKTUROVANÁ KABELÁŽ</t>
  </si>
  <si>
    <t>D2 - sdělovací a zabezp. technika - EZS</t>
  </si>
  <si>
    <t>D3 - společné kabelové trasy, krabice ... slaboproud</t>
  </si>
  <si>
    <t>D1</t>
  </si>
  <si>
    <t>sdělovací a zabezp. technika - STRUKTUROVANÁ KABELÁŽ</t>
  </si>
  <si>
    <t>Pol108</t>
  </si>
  <si>
    <t>Datový rozvaděč - 19" datový rozvaděč, výška 42U, šíře 600mm, hloubka 600mm</t>
  </si>
  <si>
    <t>Pol109</t>
  </si>
  <si>
    <t>Napájecí panel 230V</t>
  </si>
  <si>
    <t>Pol110</t>
  </si>
  <si>
    <t>Stropní ventilační jednotka 4 ventilátory</t>
  </si>
  <si>
    <t>Pol111</t>
  </si>
  <si>
    <t xml:space="preserve">Patch panel 24 port  CAT.5</t>
  </si>
  <si>
    <t>Pol112</t>
  </si>
  <si>
    <t>Vyvazovací panel</t>
  </si>
  <si>
    <t>Pol113</t>
  </si>
  <si>
    <t xml:space="preserve">Zásuvka 1xRJ45, UTP, cat. 5e - 0 765 51 - Bílá – 1 modul </t>
  </si>
  <si>
    <t>Pol114</t>
  </si>
  <si>
    <t>Zásuvka 1xRJ45, UTP, cat. 5e - 0 765 54 - Bílá – 2 modul -</t>
  </si>
  <si>
    <t>Rámeček 2M - 2 778 02L - Bílá -</t>
  </si>
  <si>
    <t>Pol115</t>
  </si>
  <si>
    <t>Měření datového portu a vypracování protokolu</t>
  </si>
  <si>
    <t>Pol116</t>
  </si>
  <si>
    <t>Popis portů</t>
  </si>
  <si>
    <t>ls</t>
  </si>
  <si>
    <t>Pol117</t>
  </si>
  <si>
    <t>Popis patch panelů</t>
  </si>
  <si>
    <t>Pol118</t>
  </si>
  <si>
    <t>Patch kabel 0,5m Cat 5</t>
  </si>
  <si>
    <t>Pol119</t>
  </si>
  <si>
    <t>Patch kabel 1,0m Cat 5</t>
  </si>
  <si>
    <t>Pol120</t>
  </si>
  <si>
    <t>Kebel UTP cat. 5e</t>
  </si>
  <si>
    <t>Pol121</t>
  </si>
  <si>
    <t>Kabel SCY 2x2,5 transparent (CYH) - reproduktory</t>
  </si>
  <si>
    <t>Pol122</t>
  </si>
  <si>
    <t>Doprava</t>
  </si>
  <si>
    <t>sdělovací a zabezp. technika - EZS</t>
  </si>
  <si>
    <t>Pol123</t>
  </si>
  <si>
    <t xml:space="preserve">Ústředna EZS, včetne  napájecího zdroje,  akumulátoru, GSM modulu, sběrnicový systém </t>
  </si>
  <si>
    <t>Pol124</t>
  </si>
  <si>
    <t>Ovládací klávesnice EZS</t>
  </si>
  <si>
    <t>Pol125</t>
  </si>
  <si>
    <t>Záložní akumulátor</t>
  </si>
  <si>
    <t>Pol126</t>
  </si>
  <si>
    <t>PIR detektor pohybu 180° nástěnný sběrnice</t>
  </si>
  <si>
    <t>Pol127</t>
  </si>
  <si>
    <t>Magnetický kontakt sběrnice</t>
  </si>
  <si>
    <t>Pol128</t>
  </si>
  <si>
    <t>Panic tlačítko sběrnice</t>
  </si>
  <si>
    <t>Pol129</t>
  </si>
  <si>
    <t>Požární detektor sběrnice</t>
  </si>
  <si>
    <t>Pol130</t>
  </si>
  <si>
    <t>Vnitřní siréna sběrnice</t>
  </si>
  <si>
    <t>Pol131</t>
  </si>
  <si>
    <t>Detektor tříštění skla</t>
  </si>
  <si>
    <t>Pol132</t>
  </si>
  <si>
    <t>Systémový sběrnicový kabel CC-01</t>
  </si>
  <si>
    <t>Pol133</t>
  </si>
  <si>
    <t>Oživení systému</t>
  </si>
  <si>
    <t>Pol134</t>
  </si>
  <si>
    <t>Naprogramování systému</t>
  </si>
  <si>
    <t>Pol135</t>
  </si>
  <si>
    <t>Revize</t>
  </si>
  <si>
    <t>Pol136</t>
  </si>
  <si>
    <t>Školení obsluhy</t>
  </si>
  <si>
    <t>Pol137</t>
  </si>
  <si>
    <t>společné kabelové trasy, krabice ... slaboproud</t>
  </si>
  <si>
    <t>TRUBKA SF25_K30, OHEBNÁ, TUHÁ</t>
  </si>
  <si>
    <t xml:space="preserve">KOL trubka   40  KF 09040</t>
  </si>
  <si>
    <t>přístrojová krabice nástěnná KP EKE (do parapetního žlabu)</t>
  </si>
  <si>
    <t>KRABICE ODBOČNÁ44004 100x100x50 IP55</t>
  </si>
  <si>
    <t>nástěnná přístrojová krabice č.0 802 81 -bet.sloupy</t>
  </si>
  <si>
    <t>Pol138</t>
  </si>
  <si>
    <t xml:space="preserve">montážní deska pro přístroje Mosaic  č.0 802 51 </t>
  </si>
  <si>
    <t>Pol139</t>
  </si>
  <si>
    <t xml:space="preserve">Žlab   50/50 "GZ" -</t>
  </si>
  <si>
    <t xml:space="preserve">Žlab  150/50 "GZ"</t>
  </si>
  <si>
    <t xml:space="preserve">Žlab  200/50 "GZ"</t>
  </si>
  <si>
    <t>Pol140</t>
  </si>
  <si>
    <t>Pol141</t>
  </si>
  <si>
    <t>6 - Svítidla</t>
  </si>
  <si>
    <t xml:space="preserve">I,03,03 - I.03.03 SPECIFIKACE SVÍTIDEL - dodávka  aosazení			 </t>
  </si>
  <si>
    <t>I,03,03</t>
  </si>
  <si>
    <t xml:space="preserve">I.03.03 SPECIFIKACE SVÍTIDEL - dodávka  aosazení			 </t>
  </si>
  <si>
    <t>poznámka</t>
  </si>
  <si>
    <t>položka se nenaceňuje - poznámka k položkám - Z architektonických důvodů je nezbytné, aby tvarová a materiálová podoba nabízených svítidel odpovídala architektonickému návrhu, resp. referenčnímu vyobrazení v příslušné části PD.</t>
  </si>
  <si>
    <t>138395156</t>
  </si>
  <si>
    <t xml:space="preserve">Z architektonických důvodů je nezbytné, aby tvarová a materiálová podoba nabízených svítidel odpovídala architektonickému návrhu, </t>
  </si>
  <si>
    <t>resp. referenčnímu vyobrazení v příslušné části PD.</t>
  </si>
  <si>
    <t>M.01</t>
  </si>
  <si>
    <t>montáž svítidel</t>
  </si>
  <si>
    <t>S.01</t>
  </si>
  <si>
    <t xml:space="preserve">kruhové LED svítidlo do podhledu sanitárních místností  d≤200 2500</t>
  </si>
  <si>
    <t>S.02</t>
  </si>
  <si>
    <t xml:space="preserve">LED závěsné liniové svítidlo sanitární místnosti ad.  l=1500 2500</t>
  </si>
  <si>
    <t>S.03</t>
  </si>
  <si>
    <t xml:space="preserve">LED závěsné svítidlo do chodeb a navazujících částí  d=cca500 3200</t>
  </si>
  <si>
    <t>S.04</t>
  </si>
  <si>
    <t xml:space="preserve">LED závěsné liniové svítidlo pracoviště  1500/250 2400</t>
  </si>
  <si>
    <t>S.05</t>
  </si>
  <si>
    <t xml:space="preserve">obdélníková sestava LED závěsných liniových modulárních svítidel pro knihovní fondy  2300/3000 3000</t>
  </si>
  <si>
    <t>S.06</t>
  </si>
  <si>
    <t xml:space="preserve">obdélníková sestava LED závěsných liniových modulárních svítidel pro sekci časopisy  4500/3300 3000</t>
  </si>
  <si>
    <t>S.07</t>
  </si>
  <si>
    <t xml:space="preserve">LED závěsné liniové prachotěsné svítidlo  l=1500 3000</t>
  </si>
  <si>
    <t>S.08</t>
  </si>
  <si>
    <t xml:space="preserve">LED vestavné liniové stmívatelné svítidlo pro sál -hlavní osvětlení  l=1500 4950</t>
  </si>
  <si>
    <t>S.09</t>
  </si>
  <si>
    <t xml:space="preserve">lištový LED reflektor   4500</t>
  </si>
  <si>
    <t>S.10</t>
  </si>
  <si>
    <t xml:space="preserve">podvěšená modulární instalační lišta pro reflektory  l=5800</t>
  </si>
  <si>
    <t>S.11</t>
  </si>
  <si>
    <t xml:space="preserve">LED závěsné svítidlo knihovní fondy  d≤400 3000</t>
  </si>
  <si>
    <t>S.12</t>
  </si>
  <si>
    <t xml:space="preserve">vestavná LED svítidla do akustických panelů  d=cca150 3000</t>
  </si>
  <si>
    <t>S.13</t>
  </si>
  <si>
    <t xml:space="preserve">závěsné LED kruhové svítidlo  d=cca1800 2500-2800</t>
  </si>
  <si>
    <t>S.14</t>
  </si>
  <si>
    <t>stojací lampa</t>
  </si>
  <si>
    <t>S.15</t>
  </si>
  <si>
    <t xml:space="preserve">LED pásek pro nepřímé osvětlení pod stropem sálu  á18bm</t>
  </si>
  <si>
    <t>S.16</t>
  </si>
  <si>
    <t xml:space="preserve">LED pásek v liště pro osvětlení pracovní deskykuch linky  2,1bm</t>
  </si>
  <si>
    <t>lks</t>
  </si>
  <si>
    <t>S.17</t>
  </si>
  <si>
    <t>venkovní LED svítidlo nad vstup</t>
  </si>
  <si>
    <t>S.18</t>
  </si>
  <si>
    <t>Atipanikové LED svítidlo nouzové s 3 hod baterií</t>
  </si>
  <si>
    <t>7 - zdravotní instalace</t>
  </si>
  <si>
    <t>D1 - Kanalizace</t>
  </si>
  <si>
    <t xml:space="preserve">    D2 - Potrubí - vč. montáže, tvarovek, čistících kusů, upevnění a pomocného materiálu</t>
  </si>
  <si>
    <t xml:space="preserve">    D3 - Armatury -vč. přechodek, šroubení a pomocného materiálu</t>
  </si>
  <si>
    <t xml:space="preserve">    D4 - Ostatní</t>
  </si>
  <si>
    <t>D5 - Vodovod</t>
  </si>
  <si>
    <t xml:space="preserve">    D6 - Potrubí plastové,PPr,PE</t>
  </si>
  <si>
    <t>D8 - Uvedení do provozu</t>
  </si>
  <si>
    <t>Kanalizace</t>
  </si>
  <si>
    <t>Potrubí - vč. montáže, tvarovek, čistících kusů, upevnění a pomocného materiálu</t>
  </si>
  <si>
    <t>Pol146</t>
  </si>
  <si>
    <t>Splašková kanalizace - potrubí plast HT DN 32</t>
  </si>
  <si>
    <t>Pol147</t>
  </si>
  <si>
    <t>Splašková kanalizace - potrubí plast HT DN 40</t>
  </si>
  <si>
    <t>Pol148</t>
  </si>
  <si>
    <t>Splašková kanalizace - potrubí plast HT DN 50</t>
  </si>
  <si>
    <t>Pol149</t>
  </si>
  <si>
    <t>Splašková kanalizace - potrubí plast HT DN 63</t>
  </si>
  <si>
    <t>Pol150</t>
  </si>
  <si>
    <t>Splašková kanalizace - potrubí plast HT DN 75</t>
  </si>
  <si>
    <t>Pol151</t>
  </si>
  <si>
    <t>Splašková kanalizace - potrubí plast HT DN 110</t>
  </si>
  <si>
    <t>Pol152</t>
  </si>
  <si>
    <t>Splašková kanalizace - svodné potrubí PVC KG DN 125</t>
  </si>
  <si>
    <t>Pol153</t>
  </si>
  <si>
    <t>Splašková kanalizace - svodné potrubí PVC KG DN 200</t>
  </si>
  <si>
    <t>Pol154</t>
  </si>
  <si>
    <t>Vyvedení odpadních výpustek DN 50-DN 110</t>
  </si>
  <si>
    <t>Armatury -vč. přechodek, šroubení a pomocného materiálu</t>
  </si>
  <si>
    <t>Pol155</t>
  </si>
  <si>
    <t>ODPAD OD POJISTNÉHO VENTILU HL 21 (nálevka) DN32 se zápachovou uzávěrkou a kuličkou pro suchý stav</t>
  </si>
  <si>
    <t>Pol156</t>
  </si>
  <si>
    <t>Hlavice přivzdušňovací DN110 vč. montáže</t>
  </si>
  <si>
    <t>Pol157</t>
  </si>
  <si>
    <t>Hlavice přivzdušňovací DN 50 vč. montáže</t>
  </si>
  <si>
    <t>Pol158</t>
  </si>
  <si>
    <t>Zkoušky těsnosti</t>
  </si>
  <si>
    <t>Pol159</t>
  </si>
  <si>
    <t>Napojení na stávající ležatou kanalizaci</t>
  </si>
  <si>
    <t>Pol160</t>
  </si>
  <si>
    <t>Pročištění a kamerová prohlídka stávající kanalizace</t>
  </si>
  <si>
    <t>Pol161</t>
  </si>
  <si>
    <t>Přesun hmot kanalizace</t>
  </si>
  <si>
    <t>D5</t>
  </si>
  <si>
    <t>Vodovod</t>
  </si>
  <si>
    <t>Potrubí plastové,PPr,PE</t>
  </si>
  <si>
    <t>Pol162</t>
  </si>
  <si>
    <t>Potrubí ocelové pozinkované - požární včetně tvarovek ,montáže a montážních prvků DN 20 s izolací</t>
  </si>
  <si>
    <t>Pol163</t>
  </si>
  <si>
    <t xml:space="preserve">Potrubí plastové,PPr včetně tvarovek ,montáže a montážních prvků 20  s izolací</t>
  </si>
  <si>
    <t>Pol164</t>
  </si>
  <si>
    <t xml:space="preserve">Potrubí plastové,PPr včetně tvarovek ,montáže a montážních prvků 25  s izolací</t>
  </si>
  <si>
    <t>Pol165</t>
  </si>
  <si>
    <t xml:space="preserve">Potrubí plastové,PPr včetně tvarovek ,montáže a montážních prvků 32  s izolací</t>
  </si>
  <si>
    <t>Pol166</t>
  </si>
  <si>
    <t>Nástěnky DN 15</t>
  </si>
  <si>
    <t>Pol167</t>
  </si>
  <si>
    <t>Vypouštěcí ventil DN 15</t>
  </si>
  <si>
    <t>Pol168</t>
  </si>
  <si>
    <t>Kulový kohout DN15</t>
  </si>
  <si>
    <t>Pol169</t>
  </si>
  <si>
    <t>Kulový kohout DN20</t>
  </si>
  <si>
    <t>Pol170</t>
  </si>
  <si>
    <t>Kulový kohout DN25</t>
  </si>
  <si>
    <t>Pol171</t>
  </si>
  <si>
    <t>Zpětná klapka DN 20</t>
  </si>
  <si>
    <t>Pol172</t>
  </si>
  <si>
    <t>Zpětná klapka DN 25</t>
  </si>
  <si>
    <t>Pol173</t>
  </si>
  <si>
    <t>Podružný vodoměr</t>
  </si>
  <si>
    <t>Pol174</t>
  </si>
  <si>
    <t>Ležatý elektrický ohřívač o objemu 100l umístěný pod stropem nad podhledem Teplotní rozsah 5–74 °C, příkon 2kW, připojovací napětí 1-PE–N/AC 230 V/50 Hz, elektrické krytí IP42</t>
  </si>
  <si>
    <t>Pol175</t>
  </si>
  <si>
    <t>Eelektrický ohřívač o objemu 5l teplotní rozsah 5–74 °C, příkon 1,5kW, připojovací napětí 1-PE–N/AC 230 V/50 Hz, elektrické krytí IP42</t>
  </si>
  <si>
    <t>Pol176</t>
  </si>
  <si>
    <t>Hydrantový systém s tvarově stálou hadicí D19/30</t>
  </si>
  <si>
    <t>Pol177</t>
  </si>
  <si>
    <t>Pojistný ventil</t>
  </si>
  <si>
    <t>Pol178</t>
  </si>
  <si>
    <t>Zkušební ventil</t>
  </si>
  <si>
    <t>Pol179</t>
  </si>
  <si>
    <t>Tlakové zkoušky do DN 100</t>
  </si>
  <si>
    <t>Pol180</t>
  </si>
  <si>
    <t>Proplach a dezinfekce do DN 99</t>
  </si>
  <si>
    <t>Pol181</t>
  </si>
  <si>
    <t>Napojení na stávající vodovodní rozvod</t>
  </si>
  <si>
    <t>Pol182</t>
  </si>
  <si>
    <t>Přesun hmot vodovod</t>
  </si>
  <si>
    <t>D8</t>
  </si>
  <si>
    <t>Uvedení do provozu</t>
  </si>
  <si>
    <t>Pol191</t>
  </si>
  <si>
    <t>Funkční zkoušky - revize</t>
  </si>
  <si>
    <t>Pol192</t>
  </si>
  <si>
    <t>Uvedení do provozu, zaškolení uživatele</t>
  </si>
  <si>
    <t>9 - Interier</t>
  </si>
  <si>
    <t>D1 - D1</t>
  </si>
  <si>
    <t>položka se nenaceňuje - poznámka k položkám - Z architektonických důvodů je nezbytné, aby tvarová a materiálová podoba nabízených výrobků l odpovídala architektonickému návrhu, resp. referenčnímu vyobrazení v příslušné části PD.</t>
  </si>
  <si>
    <t>963117635</t>
  </si>
  <si>
    <t xml:space="preserve">Z architektonických důvodů je nezbytné, aby tvarová a materiálová podoba nabízených výrobků odpovídala architektonickému návrhu, </t>
  </si>
  <si>
    <t>Pol200</t>
  </si>
  <si>
    <t>Garnyž manuálně ovládaných akustických závěsů + těžké textilní závěsy 3850/4800 Vodící systémové profily s pojizdnými závěsy kryté dřevěnou garnyží, textilní těžký závěs se zátěží při dolním lemu.</t>
  </si>
  <si>
    <t>Pol201</t>
  </si>
  <si>
    <t>Akustický podhledový panel elypsa vepsaná do desky 2400/1800/24 Akustická deska z recyklonaného polyesterového vlákna zavěšena na ocelovém rámu včetně integrovaných svítidel, desky ve 3 barevných odstínech.</t>
  </si>
  <si>
    <t>Pol202</t>
  </si>
  <si>
    <t>Akustický podhledový panel kruh d=900, tl 24 Akustická deska z recyklonaného polyesterového vlákna zavěšena na ocelovém rámu včetně integrovaných svítidel, desky ve 3 barevných odstínech.</t>
  </si>
  <si>
    <t>Pol203</t>
  </si>
  <si>
    <t>Akustický podhledový panel obdélník 1800/1200 Akustická deska z recyklonaného polyesterového vlákna zavěšena na ocelovém rámu včetně integrovaných svítidel, desky ve 3 barevných odstínech.</t>
  </si>
  <si>
    <t>Pol204</t>
  </si>
  <si>
    <t xml:space="preserve">Akustický obklad stěn sálu  Akusticky pohltivá konstrukce z ninerální izolace v dřevěném rámu se svislými dřevěnými lamelami.</t>
  </si>
  <si>
    <t>Pol205</t>
  </si>
  <si>
    <t xml:space="preserve">Akustický podhled sálu  Nosná kce ze SDK profilů, kombinace heraklitových desek, doplněná o části ze SDK. Ontegrovaná svítidla, trafa a třífázové instalační lišty-viz osvětlení.</t>
  </si>
  <si>
    <t>9 (1) - Interier_01</t>
  </si>
  <si>
    <t>-880615755</t>
  </si>
  <si>
    <t>Pol142</t>
  </si>
  <si>
    <t>Sestava centrálního pultu včetně svěšené rampy se svítidly 4600/3000 Atypická dvouúrovňová pultová sestava v uspořádání do L, kombinace smrk spárovka, lakovaná MDF a barevné lamino, plné obě čelní stěny, LED osvětlení, kabelové průchodky a kabelové žlaby,</t>
  </si>
  <si>
    <t>Pol6</t>
  </si>
  <si>
    <t>Teleskopická manuálně ovládaná tribuna se sedačkami pro min 48 míst 6000/6000 Typový výrobek. Konstrukce z ocelových profilů, opatřených černou vypalovací polomatnou barvou, lavice z laminovaných desek, alternativně čalouněné, pojezdová kola musí být vhod</t>
  </si>
  <si>
    <t>10 - sanitární vybavení</t>
  </si>
  <si>
    <t>HSV - HSV</t>
  </si>
  <si>
    <t xml:space="preserve">    I.03.04 - SPECIFIKACE SANITÁRNÍHO VYBAVENÍ - dodávka a osazení</t>
  </si>
  <si>
    <t>-1805490921</t>
  </si>
  <si>
    <t>I.03.04</t>
  </si>
  <si>
    <t>SPECIFIKACE SANITÁRNÍHO VYBAVENÍ - dodávka a osazení</t>
  </si>
  <si>
    <t>M.02</t>
  </si>
  <si>
    <t>montáž sanitárního vybavení</t>
  </si>
  <si>
    <t>Z.01</t>
  </si>
  <si>
    <t xml:space="preserve">Plastový zásobník na skládané papírové ručníky  332/291/135</t>
  </si>
  <si>
    <t>Z.02</t>
  </si>
  <si>
    <t xml:space="preserve">Dávkovač tekutého mýdla  112/114/206</t>
  </si>
  <si>
    <t>Z.03</t>
  </si>
  <si>
    <t xml:space="preserve">Nášlapný odpadkový koš 12L, bílý  210/280</t>
  </si>
  <si>
    <t>Z.04</t>
  </si>
  <si>
    <t xml:space="preserve">Nášlapný odpadkový koš 30L, bílý  300/650</t>
  </si>
  <si>
    <t>Z.05</t>
  </si>
  <si>
    <t xml:space="preserve">Plastový zásobník toaletního papíru  345/132/275</t>
  </si>
  <si>
    <t>Z.06</t>
  </si>
  <si>
    <t>Nástěnná souprava s WC štětkou nerez</t>
  </si>
  <si>
    <t>Z.07</t>
  </si>
  <si>
    <t xml:space="preserve">Nerezový věšák - háček masivní  Velikost 50mm, montážní rozeta d=30mm, d kolíku 10mm</t>
  </si>
  <si>
    <t>Z.08</t>
  </si>
  <si>
    <t xml:space="preserve">Zrcadlo se zabroušenými hranami vsazené do obkladu  rozměry viz výkresy</t>
  </si>
  <si>
    <t>Z.09</t>
  </si>
  <si>
    <t xml:space="preserve">Vodorovné chromové madlo na ručník bez viditelných šroubků  670mm</t>
  </si>
  <si>
    <t>Z.10</t>
  </si>
  <si>
    <t xml:space="preserve">Zásobník na hygienické sáčky chromovaný povrch  98/25/137</t>
  </si>
  <si>
    <t>Z.11</t>
  </si>
  <si>
    <t xml:space="preserve">Přebalovací pult pro děti. Vhodný k položení na pracovní desku. Materiál lamino. Odstín bude určen dle možností výrobce architektem.  800/720/120</t>
  </si>
  <si>
    <t>Z.12</t>
  </si>
  <si>
    <t xml:space="preserve">Naklápěcí zrcadlo s rukojetí pro bezbar. WC  582/850</t>
  </si>
  <si>
    <t>Z.13</t>
  </si>
  <si>
    <t xml:space="preserve">Nerezové madlo k umyvadlu bezbar. WC  délka 600</t>
  </si>
  <si>
    <t>Z.14</t>
  </si>
  <si>
    <t xml:space="preserve">Sklopné a pevné madlo k WC  oboje délka 750</t>
  </si>
  <si>
    <t>Z.15</t>
  </si>
  <si>
    <t xml:space="preserve">Nerezové madlo na vnitřní stranu dveřního křídla bezbariérového WC  délka 600</t>
  </si>
  <si>
    <t xml:space="preserve">11 - Sanita -  keramika</t>
  </si>
  <si>
    <t xml:space="preserve">    I.03.05 - SPECIFIKACE SANITÁRNÍ KERAMIKY A BATERIÍ - dodávka  aosazení</t>
  </si>
  <si>
    <t>-725219874</t>
  </si>
  <si>
    <t>I.03.05</t>
  </si>
  <si>
    <t xml:space="preserve">SPECIFIKACE SANITÁRNÍ KERAMIKY A BATERIÍ - dodávka  aosazení</t>
  </si>
  <si>
    <t>K.01</t>
  </si>
  <si>
    <t xml:space="preserve">Keramické zápustné umyvadlo do desky včetně zátky a nerezového sifonu a souvisejícího příslušenství. K.01  610/465/165</t>
  </si>
  <si>
    <t>K.02</t>
  </si>
  <si>
    <t>Umyvadlová páková stojánková nerezová baterie včetně připojovacích armatur a roháčků. K.02</t>
  </si>
  <si>
    <t>K.03</t>
  </si>
  <si>
    <t xml:space="preserve">Keramické umyvadlo závěsné včetně zátky a nerezového sifonu a souvisejícího příslušenství. K.03  600/460/160</t>
  </si>
  <si>
    <t>K.04</t>
  </si>
  <si>
    <t xml:space="preserve">Keramické umyvadlo pro bezbariérové WC včetně zátky a nerezového nízkého sifonu a souvisejícího příslušenství. K.04  650/560/160</t>
  </si>
  <si>
    <t>K.05</t>
  </si>
  <si>
    <t xml:space="preserve">Nerezový dvoudřez do pracovního pultu s přípravou pro stojánkovou sprškovou baterii a vybavený bezpečnostním přepadem a zátkou. K.05  780/435</t>
  </si>
  <si>
    <t>K.06</t>
  </si>
  <si>
    <t>Nerezová dřezová stojánková páková baterie s vytahovací sprškou v chromovém provedení včetně všech doplňkových elementů. K.06</t>
  </si>
  <si>
    <t>K.07</t>
  </si>
  <si>
    <t xml:space="preserve">Keramické umyvadlo malé včetně nerezového sifonu a souvisejícího příslušenství. K.07  440/250/100</t>
  </si>
  <si>
    <t>K.08</t>
  </si>
  <si>
    <t>Umyvadlová páková stojánková nerezová baterie pro malé umyvadlo včetně připojovacích armatur a roháčků. K.08</t>
  </si>
  <si>
    <t>K.09</t>
  </si>
  <si>
    <t xml:space="preserve">Nerezový kuchyňský dřez s přípravou pro stojánkovou baterii a vybavený bezpečnostním přepadem a zátkou. Včetně sifonového příslušenství (plast). K.09  400/400 vč K.10</t>
  </si>
  <si>
    <t>K.11</t>
  </si>
  <si>
    <t xml:space="preserve">Keramická závěsná WC mísa včetně sklopného prkénka z neohebného plastu a závěsného instalačního modulu. K.11  hl 490</t>
  </si>
  <si>
    <t>K.12</t>
  </si>
  <si>
    <t xml:space="preserve">Keramická závěsná WC mísa pro bezbariérové WC, včetně sklopného prkénka z neohebného plastu a závěsného instalačního modulu. K.12  hl 700</t>
  </si>
  <si>
    <t>K.13</t>
  </si>
  <si>
    <t xml:space="preserve">Podomítkové tlačítko pro splachování, dělené plastové. K.13  246/164/23</t>
  </si>
  <si>
    <t>K.14</t>
  </si>
  <si>
    <t xml:space="preserve">Závěsný pisoár včetně instalčního modulu a senzorického splachování. K.14  305/340/535</t>
  </si>
  <si>
    <t>K.15</t>
  </si>
  <si>
    <t xml:space="preserve">Úklidová závěsná výlevka DN100, s mřížkou včetně instalační předstěny a souvisejících armatur. K.15  hl 500</t>
  </si>
  <si>
    <t>K.16</t>
  </si>
  <si>
    <t>Nástěnná nerezová páková baterie pro úklidovou výlevku. K.16</t>
  </si>
  <si>
    <t>K.17</t>
  </si>
  <si>
    <t>Umyvadlová stojánková nerezová baterie pro bezbariérové umyvadlo. K.17</t>
  </si>
  <si>
    <t>M.03</t>
  </si>
  <si>
    <t>montáž sanitární keramiky</t>
  </si>
  <si>
    <t>99 - vedlejší a ostatní n...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</si>
  <si>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</si>
  <si>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</si>
  <si>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</si>
  <si>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</t>
  </si>
  <si>
    <t>Vedlejší rozpočtové náklady</t>
  </si>
  <si>
    <t>3.109</t>
  </si>
  <si>
    <t>Dopravní opatření</t>
  </si>
  <si>
    <t>3.111</t>
  </si>
  <si>
    <t>Označení stavby</t>
  </si>
  <si>
    <t>3.112</t>
  </si>
  <si>
    <t>Fotodokumentace stavby a všech objektů</t>
  </si>
  <si>
    <t>3.113</t>
  </si>
  <si>
    <t>Pasportizace stávajících objektů před výstavbou (1x) a po výstavbě (1x)</t>
  </si>
  <si>
    <t>VRN1</t>
  </si>
  <si>
    <t>Průzkumné, geodetické a projektové práce</t>
  </si>
  <si>
    <t>013294000.5</t>
  </si>
  <si>
    <t xml:space="preserve">vzorkování  v provedení dle požadavku projektové dokumentace</t>
  </si>
  <si>
    <t>VRN3</t>
  </si>
  <si>
    <t>Zařízení staveniště</t>
  </si>
  <si>
    <t>030001000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</si>
</sst>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0" fillId="0" borderId="0" xfId="0" applyProtection="1"/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styles" Target="styles.xml" /><Relationship Id="rId15" Type="http://schemas.openxmlformats.org/officeDocument/2006/relationships/theme" Target="theme/theme1.xml" /><Relationship Id="rId16" Type="http://schemas.openxmlformats.org/officeDocument/2006/relationships/calcChain" Target="calcChain.xml" /><Relationship Id="rId1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S4" s="18" t="s">
        <v>11</v>
      </c>
    </row>
    <row r="5" s="1" customFormat="1" ht="12" customHeight="1">
      <c r="B5" s="21"/>
      <c r="D5" s="24" t="s">
        <v>12</v>
      </c>
      <c r="K5" s="25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S5" s="18" t="s">
        <v>6</v>
      </c>
    </row>
    <row r="6" s="1" customFormat="1" ht="36.96" customHeight="1">
      <c r="B6" s="21"/>
      <c r="D6" s="26" t="s">
        <v>14</v>
      </c>
      <c r="K6" s="27" t="s">
        <v>15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S6" s="18" t="s">
        <v>6</v>
      </c>
    </row>
    <row r="7" s="1" customFormat="1" ht="12" customHeight="1">
      <c r="B7" s="21"/>
      <c r="D7" s="28" t="s">
        <v>16</v>
      </c>
      <c r="K7" s="25" t="s">
        <v>1</v>
      </c>
      <c r="AK7" s="28" t="s">
        <v>17</v>
      </c>
      <c r="AN7" s="25" t="s">
        <v>1</v>
      </c>
      <c r="AR7" s="21"/>
      <c r="BS7" s="18" t="s">
        <v>6</v>
      </c>
    </row>
    <row r="8" s="1" customFormat="1" ht="12" customHeight="1">
      <c r="B8" s="21"/>
      <c r="D8" s="28" t="s">
        <v>18</v>
      </c>
      <c r="K8" s="25" t="s">
        <v>19</v>
      </c>
      <c r="AK8" s="28" t="s">
        <v>20</v>
      </c>
      <c r="AN8" s="25" t="s">
        <v>21</v>
      </c>
      <c r="AR8" s="21"/>
      <c r="BS8" s="18" t="s">
        <v>6</v>
      </c>
    </row>
    <row r="9" s="1" customFormat="1" ht="14.4" customHeight="1">
      <c r="B9" s="21"/>
      <c r="AR9" s="21"/>
      <c r="BS9" s="18" t="s">
        <v>6</v>
      </c>
    </row>
    <row r="10" s="1" customFormat="1" ht="12" customHeight="1">
      <c r="B10" s="21"/>
      <c r="D10" s="28" t="s">
        <v>22</v>
      </c>
      <c r="AK10" s="28" t="s">
        <v>23</v>
      </c>
      <c r="AN10" s="25" t="s">
        <v>1</v>
      </c>
      <c r="AR10" s="21"/>
      <c r="BS10" s="18" t="s">
        <v>6</v>
      </c>
    </row>
    <row r="11" s="1" customFormat="1" ht="18.48" customHeight="1">
      <c r="B11" s="21"/>
      <c r="E11" s="25" t="s">
        <v>19</v>
      </c>
      <c r="AK11" s="28" t="s">
        <v>24</v>
      </c>
      <c r="AN11" s="25" t="s">
        <v>1</v>
      </c>
      <c r="AR11" s="21"/>
      <c r="BS11" s="18" t="s">
        <v>6</v>
      </c>
    </row>
    <row r="12" s="1" customFormat="1" ht="6.96" customHeight="1">
      <c r="B12" s="21"/>
      <c r="AR12" s="21"/>
      <c r="BS12" s="18" t="s">
        <v>6</v>
      </c>
    </row>
    <row r="13" s="1" customFormat="1" ht="12" customHeight="1">
      <c r="B13" s="21"/>
      <c r="D13" s="28" t="s">
        <v>25</v>
      </c>
      <c r="AK13" s="28" t="s">
        <v>23</v>
      </c>
      <c r="AN13" s="25" t="s">
        <v>1</v>
      </c>
      <c r="AR13" s="21"/>
      <c r="BS13" s="18" t="s">
        <v>6</v>
      </c>
    </row>
    <row r="14">
      <c r="B14" s="21"/>
      <c r="E14" s="25" t="s">
        <v>19</v>
      </c>
      <c r="AK14" s="28" t="s">
        <v>24</v>
      </c>
      <c r="AN14" s="25" t="s">
        <v>1</v>
      </c>
      <c r="AR14" s="21"/>
      <c r="BS14" s="18" t="s">
        <v>6</v>
      </c>
    </row>
    <row r="15" s="1" customFormat="1" ht="6.96" customHeight="1">
      <c r="B15" s="21"/>
      <c r="AR15" s="21"/>
      <c r="BS15" s="18" t="s">
        <v>3</v>
      </c>
    </row>
    <row r="16" s="1" customFormat="1" ht="12" customHeight="1">
      <c r="B16" s="21"/>
      <c r="D16" s="28" t="s">
        <v>26</v>
      </c>
      <c r="AK16" s="28" t="s">
        <v>23</v>
      </c>
      <c r="AN16" s="25" t="s">
        <v>1</v>
      </c>
      <c r="AR16" s="21"/>
      <c r="BS16" s="18" t="s">
        <v>3</v>
      </c>
    </row>
    <row r="17" s="1" customFormat="1" ht="18.48" customHeight="1">
      <c r="B17" s="21"/>
      <c r="E17" s="25" t="s">
        <v>19</v>
      </c>
      <c r="AK17" s="28" t="s">
        <v>24</v>
      </c>
      <c r="AN17" s="25" t="s">
        <v>1</v>
      </c>
      <c r="AR17" s="21"/>
      <c r="BS17" s="18" t="s">
        <v>27</v>
      </c>
    </row>
    <row r="18" s="1" customFormat="1" ht="6.96" customHeight="1">
      <c r="B18" s="21"/>
      <c r="AR18" s="21"/>
      <c r="BS18" s="18" t="s">
        <v>6</v>
      </c>
    </row>
    <row r="19" s="1" customFormat="1" ht="12" customHeight="1">
      <c r="B19" s="21"/>
      <c r="D19" s="28" t="s">
        <v>28</v>
      </c>
      <c r="AK19" s="28" t="s">
        <v>23</v>
      </c>
      <c r="AN19" s="25" t="s">
        <v>1</v>
      </c>
      <c r="AR19" s="21"/>
      <c r="BS19" s="18" t="s">
        <v>6</v>
      </c>
    </row>
    <row r="20" s="1" customFormat="1" ht="18.48" customHeight="1">
      <c r="B20" s="21"/>
      <c r="E20" s="25" t="s">
        <v>19</v>
      </c>
      <c r="AK20" s="28" t="s">
        <v>24</v>
      </c>
      <c r="AN20" s="25" t="s">
        <v>1</v>
      </c>
      <c r="AR20" s="21"/>
      <c r="BS20" s="18" t="s">
        <v>27</v>
      </c>
    </row>
    <row r="21" s="1" customFormat="1" ht="6.96" customHeight="1">
      <c r="B21" s="21"/>
      <c r="AR21" s="21"/>
    </row>
    <row r="22" s="1" customFormat="1" ht="12" customHeight="1">
      <c r="B22" s="21"/>
      <c r="D22" s="28" t="s">
        <v>29</v>
      </c>
      <c r="AR22" s="21"/>
    </row>
    <row r="23" s="1" customFormat="1" ht="155.25" customHeight="1">
      <c r="B23" s="21"/>
      <c r="E23" s="29" t="s">
        <v>30</v>
      </c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R23" s="21"/>
    </row>
    <row r="24" s="1" customFormat="1" ht="6.96" customHeight="1">
      <c r="B24" s="21"/>
      <c r="AR24" s="21"/>
    </row>
    <row r="25" s="1" customFormat="1" ht="6.96" customHeight="1">
      <c r="B25" s="21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21"/>
    </row>
    <row r="26" s="2" customFormat="1" ht="25.92" customHeight="1">
      <c r="A26" s="31"/>
      <c r="B26" s="32"/>
      <c r="C26" s="31"/>
      <c r="D26" s="33" t="s">
        <v>31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5">
        <f>ROUND(AG94,2)</f>
        <v>0</v>
      </c>
      <c r="AL26" s="34"/>
      <c r="AM26" s="34"/>
      <c r="AN26" s="34"/>
      <c r="AO26" s="34"/>
      <c r="AP26" s="31"/>
      <c r="AQ26" s="31"/>
      <c r="AR26" s="32"/>
      <c r="BE26" s="31"/>
    </row>
    <row r="27" s="2" customFormat="1" ht="6.96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E27" s="31"/>
    </row>
    <row r="28" s="2" customForma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36" t="s">
        <v>32</v>
      </c>
      <c r="M28" s="36"/>
      <c r="N28" s="36"/>
      <c r="O28" s="36"/>
      <c r="P28" s="36"/>
      <c r="Q28" s="31"/>
      <c r="R28" s="31"/>
      <c r="S28" s="31"/>
      <c r="T28" s="31"/>
      <c r="U28" s="31"/>
      <c r="V28" s="31"/>
      <c r="W28" s="36" t="s">
        <v>33</v>
      </c>
      <c r="X28" s="36"/>
      <c r="Y28" s="36"/>
      <c r="Z28" s="36"/>
      <c r="AA28" s="36"/>
      <c r="AB28" s="36"/>
      <c r="AC28" s="36"/>
      <c r="AD28" s="36"/>
      <c r="AE28" s="36"/>
      <c r="AF28" s="31"/>
      <c r="AG28" s="31"/>
      <c r="AH28" s="31"/>
      <c r="AI28" s="31"/>
      <c r="AJ28" s="31"/>
      <c r="AK28" s="36" t="s">
        <v>34</v>
      </c>
      <c r="AL28" s="36"/>
      <c r="AM28" s="36"/>
      <c r="AN28" s="36"/>
      <c r="AO28" s="36"/>
      <c r="AP28" s="31"/>
      <c r="AQ28" s="31"/>
      <c r="AR28" s="32"/>
      <c r="BE28" s="31"/>
    </row>
    <row r="29" s="3" customFormat="1" ht="14.4" customHeight="1">
      <c r="A29" s="3"/>
      <c r="B29" s="37"/>
      <c r="C29" s="3"/>
      <c r="D29" s="28" t="s">
        <v>35</v>
      </c>
      <c r="E29" s="3"/>
      <c r="F29" s="28" t="s">
        <v>36</v>
      </c>
      <c r="G29" s="3"/>
      <c r="H29" s="3"/>
      <c r="I29" s="3"/>
      <c r="J29" s="3"/>
      <c r="K29" s="3"/>
      <c r="L29" s="38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9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9">
        <f>ROUND(AV94, 2)</f>
        <v>0</v>
      </c>
      <c r="AL29" s="3"/>
      <c r="AM29" s="3"/>
      <c r="AN29" s="3"/>
      <c r="AO29" s="3"/>
      <c r="AP29" s="3"/>
      <c r="AQ29" s="3"/>
      <c r="AR29" s="37"/>
      <c r="BE29" s="3"/>
    </row>
    <row r="30" s="3" customFormat="1" ht="14.4" customHeight="1">
      <c r="A30" s="3"/>
      <c r="B30" s="37"/>
      <c r="C30" s="3"/>
      <c r="D30" s="3"/>
      <c r="E30" s="3"/>
      <c r="F30" s="28" t="s">
        <v>37</v>
      </c>
      <c r="G30" s="3"/>
      <c r="H30" s="3"/>
      <c r="I30" s="3"/>
      <c r="J30" s="3"/>
      <c r="K30" s="3"/>
      <c r="L30" s="38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9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9">
        <f>ROUND(AW94, 2)</f>
        <v>0</v>
      </c>
      <c r="AL30" s="3"/>
      <c r="AM30" s="3"/>
      <c r="AN30" s="3"/>
      <c r="AO30" s="3"/>
      <c r="AP30" s="3"/>
      <c r="AQ30" s="3"/>
      <c r="AR30" s="37"/>
      <c r="BE30" s="3"/>
    </row>
    <row r="31" hidden="1" s="3" customFormat="1" ht="14.4" customHeight="1">
      <c r="A31" s="3"/>
      <c r="B31" s="37"/>
      <c r="C31" s="3"/>
      <c r="D31" s="3"/>
      <c r="E31" s="3"/>
      <c r="F31" s="28" t="s">
        <v>38</v>
      </c>
      <c r="G31" s="3"/>
      <c r="H31" s="3"/>
      <c r="I31" s="3"/>
      <c r="J31" s="3"/>
      <c r="K31" s="3"/>
      <c r="L31" s="38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9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9">
        <v>0</v>
      </c>
      <c r="AL31" s="3"/>
      <c r="AM31" s="3"/>
      <c r="AN31" s="3"/>
      <c r="AO31" s="3"/>
      <c r="AP31" s="3"/>
      <c r="AQ31" s="3"/>
      <c r="AR31" s="37"/>
      <c r="BE31" s="3"/>
    </row>
    <row r="32" hidden="1" s="3" customFormat="1" ht="14.4" customHeight="1">
      <c r="A32" s="3"/>
      <c r="B32" s="37"/>
      <c r="C32" s="3"/>
      <c r="D32" s="3"/>
      <c r="E32" s="3"/>
      <c r="F32" s="28" t="s">
        <v>39</v>
      </c>
      <c r="G32" s="3"/>
      <c r="H32" s="3"/>
      <c r="I32" s="3"/>
      <c r="J32" s="3"/>
      <c r="K32" s="3"/>
      <c r="L32" s="38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9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9">
        <v>0</v>
      </c>
      <c r="AL32" s="3"/>
      <c r="AM32" s="3"/>
      <c r="AN32" s="3"/>
      <c r="AO32" s="3"/>
      <c r="AP32" s="3"/>
      <c r="AQ32" s="3"/>
      <c r="AR32" s="37"/>
      <c r="BE32" s="3"/>
    </row>
    <row r="33" hidden="1" s="3" customFormat="1" ht="14.4" customHeight="1">
      <c r="A33" s="3"/>
      <c r="B33" s="37"/>
      <c r="C33" s="3"/>
      <c r="D33" s="3"/>
      <c r="E33" s="3"/>
      <c r="F33" s="28" t="s">
        <v>40</v>
      </c>
      <c r="G33" s="3"/>
      <c r="H33" s="3"/>
      <c r="I33" s="3"/>
      <c r="J33" s="3"/>
      <c r="K33" s="3"/>
      <c r="L33" s="38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9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9">
        <v>0</v>
      </c>
      <c r="AL33" s="3"/>
      <c r="AM33" s="3"/>
      <c r="AN33" s="3"/>
      <c r="AO33" s="3"/>
      <c r="AP33" s="3"/>
      <c r="AQ33" s="3"/>
      <c r="AR33" s="37"/>
      <c r="BE33" s="3"/>
    </row>
    <row r="34" s="2" customFormat="1" ht="6.96" customHeight="1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E34" s="31"/>
    </row>
    <row r="35" s="2" customFormat="1" ht="25.92" customHeight="1">
      <c r="A35" s="31"/>
      <c r="B35" s="32"/>
      <c r="C35" s="40"/>
      <c r="D35" s="41" t="s">
        <v>41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42</v>
      </c>
      <c r="U35" s="42"/>
      <c r="V35" s="42"/>
      <c r="W35" s="42"/>
      <c r="X35" s="44" t="s">
        <v>43</v>
      </c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5">
        <f>SUM(AK26:AK33)</f>
        <v>0</v>
      </c>
      <c r="AL35" s="42"/>
      <c r="AM35" s="42"/>
      <c r="AN35" s="42"/>
      <c r="AO35" s="46"/>
      <c r="AP35" s="40"/>
      <c r="AQ35" s="40"/>
      <c r="AR35" s="32"/>
      <c r="BE35" s="31"/>
    </row>
    <row r="36" s="2" customFormat="1" ht="6.96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E36" s="31"/>
    </row>
    <row r="37" s="2" customFormat="1" ht="14.4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47"/>
      <c r="D49" s="48" t="s">
        <v>44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45</v>
      </c>
      <c r="AI49" s="49"/>
      <c r="AJ49" s="49"/>
      <c r="AK49" s="49"/>
      <c r="AL49" s="49"/>
      <c r="AM49" s="49"/>
      <c r="AN49" s="49"/>
      <c r="AO49" s="49"/>
      <c r="AR49" s="47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1"/>
      <c r="B60" s="32"/>
      <c r="C60" s="31"/>
      <c r="D60" s="50" t="s">
        <v>46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50" t="s">
        <v>47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50" t="s">
        <v>46</v>
      </c>
      <c r="AI60" s="34"/>
      <c r="AJ60" s="34"/>
      <c r="AK60" s="34"/>
      <c r="AL60" s="34"/>
      <c r="AM60" s="50" t="s">
        <v>47</v>
      </c>
      <c r="AN60" s="34"/>
      <c r="AO60" s="34"/>
      <c r="AP60" s="31"/>
      <c r="AQ60" s="31"/>
      <c r="AR60" s="32"/>
      <c r="BE60" s="31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1"/>
      <c r="B64" s="32"/>
      <c r="C64" s="31"/>
      <c r="D64" s="48" t="s">
        <v>48</v>
      </c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48" t="s">
        <v>49</v>
      </c>
      <c r="AI64" s="51"/>
      <c r="AJ64" s="51"/>
      <c r="AK64" s="51"/>
      <c r="AL64" s="51"/>
      <c r="AM64" s="51"/>
      <c r="AN64" s="51"/>
      <c r="AO64" s="51"/>
      <c r="AP64" s="31"/>
      <c r="AQ64" s="31"/>
      <c r="AR64" s="32"/>
      <c r="BE64" s="31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1"/>
      <c r="B75" s="32"/>
      <c r="C75" s="31"/>
      <c r="D75" s="50" t="s">
        <v>46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50" t="s">
        <v>47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50" t="s">
        <v>46</v>
      </c>
      <c r="AI75" s="34"/>
      <c r="AJ75" s="34"/>
      <c r="AK75" s="34"/>
      <c r="AL75" s="34"/>
      <c r="AM75" s="50" t="s">
        <v>47</v>
      </c>
      <c r="AN75" s="34"/>
      <c r="AO75" s="34"/>
      <c r="AP75" s="31"/>
      <c r="AQ75" s="31"/>
      <c r="AR75" s="32"/>
      <c r="BE75" s="31"/>
    </row>
    <row r="76" s="2" customFormat="1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="2" customFormat="1" ht="6.96" customHeight="1">
      <c r="A77" s="31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32"/>
      <c r="BE77" s="31"/>
    </row>
    <row r="81" s="2" customFormat="1" ht="6.96" customHeight="1">
      <c r="A81" s="31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32"/>
      <c r="BE81" s="31"/>
    </row>
    <row r="82" s="2" customFormat="1" ht="24.96" customHeight="1">
      <c r="A82" s="31"/>
      <c r="B82" s="32"/>
      <c r="C82" s="22" t="s">
        <v>50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="2" customFormat="1" ht="6.96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="4" customFormat="1" ht="12" customHeight="1">
      <c r="A84" s="4"/>
      <c r="B84" s="56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24P-4DC001E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56"/>
      <c r="BE84" s="4"/>
    </row>
    <row r="85" s="5" customFormat="1" ht="36.96" customHeight="1">
      <c r="A85" s="5"/>
      <c r="B85" s="57"/>
      <c r="C85" s="58" t="s">
        <v>14</v>
      </c>
      <c r="D85" s="5"/>
      <c r="E85" s="5"/>
      <c r="F85" s="5"/>
      <c r="G85" s="5"/>
      <c r="H85" s="5"/>
      <c r="I85" s="5"/>
      <c r="J85" s="5"/>
      <c r="K85" s="5"/>
      <c r="L85" s="59" t="str">
        <f>K6</f>
        <v xml:space="preserve">Příloha B -  Soupis stavebních prací s výkazem výměr  10.12.24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7"/>
      <c r="BE85" s="5"/>
    </row>
    <row r="86" s="2" customFormat="1" ht="6.96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="2" customFormat="1" ht="12" customHeight="1">
      <c r="A87" s="31"/>
      <c r="B87" s="32"/>
      <c r="C87" s="28" t="s">
        <v>18</v>
      </c>
      <c r="D87" s="31"/>
      <c r="E87" s="31"/>
      <c r="F87" s="31"/>
      <c r="G87" s="31"/>
      <c r="H87" s="31"/>
      <c r="I87" s="31"/>
      <c r="J87" s="31"/>
      <c r="K87" s="31"/>
      <c r="L87" s="60" t="str">
        <f>IF(K8="","",K8)</f>
        <v xml:space="preserve"> 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8" t="s">
        <v>20</v>
      </c>
      <c r="AJ87" s="31"/>
      <c r="AK87" s="31"/>
      <c r="AL87" s="31"/>
      <c r="AM87" s="61" t="str">
        <f>IF(AN8= "","",AN8)</f>
        <v>19. 11. 2024</v>
      </c>
      <c r="AN87" s="61"/>
      <c r="AO87" s="31"/>
      <c r="AP87" s="31"/>
      <c r="AQ87" s="31"/>
      <c r="AR87" s="32"/>
      <c r="BE87" s="31"/>
    </row>
    <row r="88" s="2" customFormat="1" ht="6.96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="2" customFormat="1" ht="15.15" customHeight="1">
      <c r="A89" s="31"/>
      <c r="B89" s="32"/>
      <c r="C89" s="28" t="s">
        <v>22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 xml:space="preserve"> 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8" t="s">
        <v>26</v>
      </c>
      <c r="AJ89" s="31"/>
      <c r="AK89" s="31"/>
      <c r="AL89" s="31"/>
      <c r="AM89" s="62" t="str">
        <f>IF(E17="","",E17)</f>
        <v xml:space="preserve"> </v>
      </c>
      <c r="AN89" s="4"/>
      <c r="AO89" s="4"/>
      <c r="AP89" s="4"/>
      <c r="AQ89" s="31"/>
      <c r="AR89" s="32"/>
      <c r="AS89" s="63" t="s">
        <v>51</v>
      </c>
      <c r="AT89" s="64"/>
      <c r="AU89" s="65"/>
      <c r="AV89" s="65"/>
      <c r="AW89" s="65"/>
      <c r="AX89" s="65"/>
      <c r="AY89" s="65"/>
      <c r="AZ89" s="65"/>
      <c r="BA89" s="65"/>
      <c r="BB89" s="65"/>
      <c r="BC89" s="65"/>
      <c r="BD89" s="66"/>
      <c r="BE89" s="31"/>
    </row>
    <row r="90" s="2" customFormat="1" ht="15.15" customHeight="1">
      <c r="A90" s="31"/>
      <c r="B90" s="32"/>
      <c r="C90" s="28" t="s">
        <v>25</v>
      </c>
      <c r="D90" s="31"/>
      <c r="E90" s="31"/>
      <c r="F90" s="31"/>
      <c r="G90" s="31"/>
      <c r="H90" s="31"/>
      <c r="I90" s="31"/>
      <c r="J90" s="31"/>
      <c r="K90" s="31"/>
      <c r="L90" s="4" t="str">
        <f>IF(E14="","",E14)</f>
        <v xml:space="preserve"> </v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8" t="s">
        <v>28</v>
      </c>
      <c r="AJ90" s="31"/>
      <c r="AK90" s="31"/>
      <c r="AL90" s="31"/>
      <c r="AM90" s="62" t="str">
        <f>IF(E20="","",E20)</f>
        <v xml:space="preserve"> </v>
      </c>
      <c r="AN90" s="4"/>
      <c r="AO90" s="4"/>
      <c r="AP90" s="4"/>
      <c r="AQ90" s="31"/>
      <c r="AR90" s="32"/>
      <c r="AS90" s="67"/>
      <c r="AT90" s="68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1"/>
    </row>
    <row r="91" s="2" customFormat="1" ht="10.8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67"/>
      <c r="AT91" s="68"/>
      <c r="AU91" s="69"/>
      <c r="AV91" s="69"/>
      <c r="AW91" s="69"/>
      <c r="AX91" s="69"/>
      <c r="AY91" s="69"/>
      <c r="AZ91" s="69"/>
      <c r="BA91" s="69"/>
      <c r="BB91" s="69"/>
      <c r="BC91" s="69"/>
      <c r="BD91" s="70"/>
      <c r="BE91" s="31"/>
    </row>
    <row r="92" s="2" customFormat="1" ht="29.28" customHeight="1">
      <c r="A92" s="31"/>
      <c r="B92" s="32"/>
      <c r="C92" s="71" t="s">
        <v>52</v>
      </c>
      <c r="D92" s="72"/>
      <c r="E92" s="72"/>
      <c r="F92" s="72"/>
      <c r="G92" s="72"/>
      <c r="H92" s="73"/>
      <c r="I92" s="74" t="s">
        <v>53</v>
      </c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5" t="s">
        <v>54</v>
      </c>
      <c r="AH92" s="72"/>
      <c r="AI92" s="72"/>
      <c r="AJ92" s="72"/>
      <c r="AK92" s="72"/>
      <c r="AL92" s="72"/>
      <c r="AM92" s="72"/>
      <c r="AN92" s="74" t="s">
        <v>55</v>
      </c>
      <c r="AO92" s="72"/>
      <c r="AP92" s="76"/>
      <c r="AQ92" s="77" t="s">
        <v>56</v>
      </c>
      <c r="AR92" s="32"/>
      <c r="AS92" s="78" t="s">
        <v>57</v>
      </c>
      <c r="AT92" s="79" t="s">
        <v>58</v>
      </c>
      <c r="AU92" s="79" t="s">
        <v>59</v>
      </c>
      <c r="AV92" s="79" t="s">
        <v>60</v>
      </c>
      <c r="AW92" s="79" t="s">
        <v>61</v>
      </c>
      <c r="AX92" s="79" t="s">
        <v>62</v>
      </c>
      <c r="AY92" s="79" t="s">
        <v>63</v>
      </c>
      <c r="AZ92" s="79" t="s">
        <v>64</v>
      </c>
      <c r="BA92" s="79" t="s">
        <v>65</v>
      </c>
      <c r="BB92" s="79" t="s">
        <v>66</v>
      </c>
      <c r="BC92" s="79" t="s">
        <v>67</v>
      </c>
      <c r="BD92" s="80" t="s">
        <v>68</v>
      </c>
      <c r="BE92" s="31"/>
    </row>
    <row r="93" s="2" customFormat="1" ht="10.8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81"/>
      <c r="AT93" s="82"/>
      <c r="AU93" s="82"/>
      <c r="AV93" s="82"/>
      <c r="AW93" s="82"/>
      <c r="AX93" s="82"/>
      <c r="AY93" s="82"/>
      <c r="AZ93" s="82"/>
      <c r="BA93" s="82"/>
      <c r="BB93" s="82"/>
      <c r="BC93" s="82"/>
      <c r="BD93" s="83"/>
      <c r="BE93" s="31"/>
    </row>
    <row r="94" s="6" customFormat="1" ht="32.4" customHeight="1">
      <c r="A94" s="6"/>
      <c r="B94" s="84"/>
      <c r="C94" s="85" t="s">
        <v>69</v>
      </c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7">
        <f>ROUND(SUM(AG95:AG106),2)</f>
        <v>0</v>
      </c>
      <c r="AH94" s="87"/>
      <c r="AI94" s="87"/>
      <c r="AJ94" s="87"/>
      <c r="AK94" s="87"/>
      <c r="AL94" s="87"/>
      <c r="AM94" s="87"/>
      <c r="AN94" s="88">
        <f>SUM(AG94,AT94)</f>
        <v>0</v>
      </c>
      <c r="AO94" s="88"/>
      <c r="AP94" s="88"/>
      <c r="AQ94" s="89" t="s">
        <v>1</v>
      </c>
      <c r="AR94" s="84"/>
      <c r="AS94" s="90">
        <f>ROUND(SUM(AS95:AS106),2)</f>
        <v>0</v>
      </c>
      <c r="AT94" s="91">
        <f>ROUND(SUM(AV94:AW94),2)</f>
        <v>0</v>
      </c>
      <c r="AU94" s="92">
        <f>ROUND(SUM(AU95:AU106),5)</f>
        <v>0</v>
      </c>
      <c r="AV94" s="91">
        <f>ROUND(AZ94*L29,2)</f>
        <v>0</v>
      </c>
      <c r="AW94" s="91">
        <f>ROUND(BA94*L30,2)</f>
        <v>0</v>
      </c>
      <c r="AX94" s="91">
        <f>ROUND(BB94*L29,2)</f>
        <v>0</v>
      </c>
      <c r="AY94" s="91">
        <f>ROUND(BC94*L30,2)</f>
        <v>0</v>
      </c>
      <c r="AZ94" s="91">
        <f>ROUND(SUM(AZ95:AZ106),2)</f>
        <v>0</v>
      </c>
      <c r="BA94" s="91">
        <f>ROUND(SUM(BA95:BA106),2)</f>
        <v>0</v>
      </c>
      <c r="BB94" s="91">
        <f>ROUND(SUM(BB95:BB106),2)</f>
        <v>0</v>
      </c>
      <c r="BC94" s="91">
        <f>ROUND(SUM(BC95:BC106),2)</f>
        <v>0</v>
      </c>
      <c r="BD94" s="93">
        <f>ROUND(SUM(BD95:BD106),2)</f>
        <v>0</v>
      </c>
      <c r="BE94" s="6"/>
      <c r="BS94" s="94" t="s">
        <v>70</v>
      </c>
      <c r="BT94" s="94" t="s">
        <v>71</v>
      </c>
      <c r="BU94" s="95" t="s">
        <v>72</v>
      </c>
      <c r="BV94" s="94" t="s">
        <v>73</v>
      </c>
      <c r="BW94" s="94" t="s">
        <v>4</v>
      </c>
      <c r="BX94" s="94" t="s">
        <v>74</v>
      </c>
      <c r="CL94" s="94" t="s">
        <v>1</v>
      </c>
    </row>
    <row r="95" s="7" customFormat="1" ht="16.5" customHeight="1">
      <c r="A95" s="96" t="s">
        <v>75</v>
      </c>
      <c r="B95" s="97"/>
      <c r="C95" s="98"/>
      <c r="D95" s="99" t="s">
        <v>76</v>
      </c>
      <c r="E95" s="99"/>
      <c r="F95" s="99"/>
      <c r="G95" s="99"/>
      <c r="H95" s="99"/>
      <c r="I95" s="100"/>
      <c r="J95" s="99" t="s">
        <v>77</v>
      </c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101">
        <f>'1 - stavební část'!J30</f>
        <v>0</v>
      </c>
      <c r="AH95" s="100"/>
      <c r="AI95" s="100"/>
      <c r="AJ95" s="100"/>
      <c r="AK95" s="100"/>
      <c r="AL95" s="100"/>
      <c r="AM95" s="100"/>
      <c r="AN95" s="101">
        <f>SUM(AG95,AT95)</f>
        <v>0</v>
      </c>
      <c r="AO95" s="100"/>
      <c r="AP95" s="100"/>
      <c r="AQ95" s="102" t="s">
        <v>78</v>
      </c>
      <c r="AR95" s="97"/>
      <c r="AS95" s="103">
        <v>0</v>
      </c>
      <c r="AT95" s="104">
        <f>ROUND(SUM(AV95:AW95),2)</f>
        <v>0</v>
      </c>
      <c r="AU95" s="105">
        <f>'1 - stavební část'!P135</f>
        <v>0</v>
      </c>
      <c r="AV95" s="104">
        <f>'1 - stavební část'!J33</f>
        <v>0</v>
      </c>
      <c r="AW95" s="104">
        <f>'1 - stavební část'!J34</f>
        <v>0</v>
      </c>
      <c r="AX95" s="104">
        <f>'1 - stavební část'!J35</f>
        <v>0</v>
      </c>
      <c r="AY95" s="104">
        <f>'1 - stavební část'!J36</f>
        <v>0</v>
      </c>
      <c r="AZ95" s="104">
        <f>'1 - stavební část'!F33</f>
        <v>0</v>
      </c>
      <c r="BA95" s="104">
        <f>'1 - stavební část'!F34</f>
        <v>0</v>
      </c>
      <c r="BB95" s="104">
        <f>'1 - stavební část'!F35</f>
        <v>0</v>
      </c>
      <c r="BC95" s="104">
        <f>'1 - stavební část'!F36</f>
        <v>0</v>
      </c>
      <c r="BD95" s="106">
        <f>'1 - stavební část'!F37</f>
        <v>0</v>
      </c>
      <c r="BE95" s="7"/>
      <c r="BT95" s="107" t="s">
        <v>76</v>
      </c>
      <c r="BV95" s="107" t="s">
        <v>73</v>
      </c>
      <c r="BW95" s="107" t="s">
        <v>79</v>
      </c>
      <c r="BX95" s="107" t="s">
        <v>4</v>
      </c>
      <c r="CL95" s="107" t="s">
        <v>1</v>
      </c>
      <c r="CM95" s="107" t="s">
        <v>80</v>
      </c>
    </row>
    <row r="96" s="7" customFormat="1" ht="16.5" customHeight="1">
      <c r="A96" s="96" t="s">
        <v>75</v>
      </c>
      <c r="B96" s="97"/>
      <c r="C96" s="98"/>
      <c r="D96" s="99" t="s">
        <v>80</v>
      </c>
      <c r="E96" s="99"/>
      <c r="F96" s="99"/>
      <c r="G96" s="99"/>
      <c r="H96" s="99"/>
      <c r="I96" s="100"/>
      <c r="J96" s="99" t="s">
        <v>81</v>
      </c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101">
        <f>'2 - UT'!J30</f>
        <v>0</v>
      </c>
      <c r="AH96" s="100"/>
      <c r="AI96" s="100"/>
      <c r="AJ96" s="100"/>
      <c r="AK96" s="100"/>
      <c r="AL96" s="100"/>
      <c r="AM96" s="100"/>
      <c r="AN96" s="101">
        <f>SUM(AG96,AT96)</f>
        <v>0</v>
      </c>
      <c r="AO96" s="100"/>
      <c r="AP96" s="100"/>
      <c r="AQ96" s="102" t="s">
        <v>78</v>
      </c>
      <c r="AR96" s="97"/>
      <c r="AS96" s="103">
        <v>0</v>
      </c>
      <c r="AT96" s="104">
        <f>ROUND(SUM(AV96:AW96),2)</f>
        <v>0</v>
      </c>
      <c r="AU96" s="105">
        <f>'2 - UT'!P123</f>
        <v>0</v>
      </c>
      <c r="AV96" s="104">
        <f>'2 - UT'!J33</f>
        <v>0</v>
      </c>
      <c r="AW96" s="104">
        <f>'2 - UT'!J34</f>
        <v>0</v>
      </c>
      <c r="AX96" s="104">
        <f>'2 - UT'!J35</f>
        <v>0</v>
      </c>
      <c r="AY96" s="104">
        <f>'2 - UT'!J36</f>
        <v>0</v>
      </c>
      <c r="AZ96" s="104">
        <f>'2 - UT'!F33</f>
        <v>0</v>
      </c>
      <c r="BA96" s="104">
        <f>'2 - UT'!F34</f>
        <v>0</v>
      </c>
      <c r="BB96" s="104">
        <f>'2 - UT'!F35</f>
        <v>0</v>
      </c>
      <c r="BC96" s="104">
        <f>'2 - UT'!F36</f>
        <v>0</v>
      </c>
      <c r="BD96" s="106">
        <f>'2 - UT'!F37</f>
        <v>0</v>
      </c>
      <c r="BE96" s="7"/>
      <c r="BT96" s="107" t="s">
        <v>76</v>
      </c>
      <c r="BV96" s="107" t="s">
        <v>73</v>
      </c>
      <c r="BW96" s="107" t="s">
        <v>82</v>
      </c>
      <c r="BX96" s="107" t="s">
        <v>4</v>
      </c>
      <c r="CL96" s="107" t="s">
        <v>1</v>
      </c>
      <c r="CM96" s="107" t="s">
        <v>80</v>
      </c>
    </row>
    <row r="97" s="7" customFormat="1" ht="16.5" customHeight="1">
      <c r="A97" s="96" t="s">
        <v>75</v>
      </c>
      <c r="B97" s="97"/>
      <c r="C97" s="98"/>
      <c r="D97" s="99" t="s">
        <v>83</v>
      </c>
      <c r="E97" s="99"/>
      <c r="F97" s="99"/>
      <c r="G97" s="99"/>
      <c r="H97" s="99"/>
      <c r="I97" s="100"/>
      <c r="J97" s="99" t="s">
        <v>84</v>
      </c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99"/>
      <c r="AF97" s="99"/>
      <c r="AG97" s="101">
        <f>'3 - VZT'!J30</f>
        <v>0</v>
      </c>
      <c r="AH97" s="100"/>
      <c r="AI97" s="100"/>
      <c r="AJ97" s="100"/>
      <c r="AK97" s="100"/>
      <c r="AL97" s="100"/>
      <c r="AM97" s="100"/>
      <c r="AN97" s="101">
        <f>SUM(AG97,AT97)</f>
        <v>0</v>
      </c>
      <c r="AO97" s="100"/>
      <c r="AP97" s="100"/>
      <c r="AQ97" s="102" t="s">
        <v>78</v>
      </c>
      <c r="AR97" s="97"/>
      <c r="AS97" s="103">
        <v>0</v>
      </c>
      <c r="AT97" s="104">
        <f>ROUND(SUM(AV97:AW97),2)</f>
        <v>0</v>
      </c>
      <c r="AU97" s="105">
        <f>'3 - VZT'!P118</f>
        <v>0</v>
      </c>
      <c r="AV97" s="104">
        <f>'3 - VZT'!J33</f>
        <v>0</v>
      </c>
      <c r="AW97" s="104">
        <f>'3 - VZT'!J34</f>
        <v>0</v>
      </c>
      <c r="AX97" s="104">
        <f>'3 - VZT'!J35</f>
        <v>0</v>
      </c>
      <c r="AY97" s="104">
        <f>'3 - VZT'!J36</f>
        <v>0</v>
      </c>
      <c r="AZ97" s="104">
        <f>'3 - VZT'!F33</f>
        <v>0</v>
      </c>
      <c r="BA97" s="104">
        <f>'3 - VZT'!F34</f>
        <v>0</v>
      </c>
      <c r="BB97" s="104">
        <f>'3 - VZT'!F35</f>
        <v>0</v>
      </c>
      <c r="BC97" s="104">
        <f>'3 - VZT'!F36</f>
        <v>0</v>
      </c>
      <c r="BD97" s="106">
        <f>'3 - VZT'!F37</f>
        <v>0</v>
      </c>
      <c r="BE97" s="7"/>
      <c r="BT97" s="107" t="s">
        <v>76</v>
      </c>
      <c r="BV97" s="107" t="s">
        <v>73</v>
      </c>
      <c r="BW97" s="107" t="s">
        <v>85</v>
      </c>
      <c r="BX97" s="107" t="s">
        <v>4</v>
      </c>
      <c r="CL97" s="107" t="s">
        <v>1</v>
      </c>
      <c r="CM97" s="107" t="s">
        <v>80</v>
      </c>
    </row>
    <row r="98" s="7" customFormat="1" ht="16.5" customHeight="1">
      <c r="A98" s="96" t="s">
        <v>75</v>
      </c>
      <c r="B98" s="97"/>
      <c r="C98" s="98"/>
      <c r="D98" s="99" t="s">
        <v>86</v>
      </c>
      <c r="E98" s="99"/>
      <c r="F98" s="99"/>
      <c r="G98" s="99"/>
      <c r="H98" s="99"/>
      <c r="I98" s="100"/>
      <c r="J98" s="99" t="s">
        <v>87</v>
      </c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101">
        <f>'4 - silnoproud'!J30</f>
        <v>0</v>
      </c>
      <c r="AH98" s="100"/>
      <c r="AI98" s="100"/>
      <c r="AJ98" s="100"/>
      <c r="AK98" s="100"/>
      <c r="AL98" s="100"/>
      <c r="AM98" s="100"/>
      <c r="AN98" s="101">
        <f>SUM(AG98,AT98)</f>
        <v>0</v>
      </c>
      <c r="AO98" s="100"/>
      <c r="AP98" s="100"/>
      <c r="AQ98" s="102" t="s">
        <v>78</v>
      </c>
      <c r="AR98" s="97"/>
      <c r="AS98" s="103">
        <v>0</v>
      </c>
      <c r="AT98" s="104">
        <f>ROUND(SUM(AV98:AW98),2)</f>
        <v>0</v>
      </c>
      <c r="AU98" s="105">
        <f>'4 - silnoproud'!P119</f>
        <v>0</v>
      </c>
      <c r="AV98" s="104">
        <f>'4 - silnoproud'!J33</f>
        <v>0</v>
      </c>
      <c r="AW98" s="104">
        <f>'4 - silnoproud'!J34</f>
        <v>0</v>
      </c>
      <c r="AX98" s="104">
        <f>'4 - silnoproud'!J35</f>
        <v>0</v>
      </c>
      <c r="AY98" s="104">
        <f>'4 - silnoproud'!J36</f>
        <v>0</v>
      </c>
      <c r="AZ98" s="104">
        <f>'4 - silnoproud'!F33</f>
        <v>0</v>
      </c>
      <c r="BA98" s="104">
        <f>'4 - silnoproud'!F34</f>
        <v>0</v>
      </c>
      <c r="BB98" s="104">
        <f>'4 - silnoproud'!F35</f>
        <v>0</v>
      </c>
      <c r="BC98" s="104">
        <f>'4 - silnoproud'!F36</f>
        <v>0</v>
      </c>
      <c r="BD98" s="106">
        <f>'4 - silnoproud'!F37</f>
        <v>0</v>
      </c>
      <c r="BE98" s="7"/>
      <c r="BT98" s="107" t="s">
        <v>76</v>
      </c>
      <c r="BV98" s="107" t="s">
        <v>73</v>
      </c>
      <c r="BW98" s="107" t="s">
        <v>88</v>
      </c>
      <c r="BX98" s="107" t="s">
        <v>4</v>
      </c>
      <c r="CL98" s="107" t="s">
        <v>1</v>
      </c>
      <c r="CM98" s="107" t="s">
        <v>80</v>
      </c>
    </row>
    <row r="99" s="7" customFormat="1" ht="16.5" customHeight="1">
      <c r="A99" s="96" t="s">
        <v>75</v>
      </c>
      <c r="B99" s="97"/>
      <c r="C99" s="98"/>
      <c r="D99" s="99" t="s">
        <v>89</v>
      </c>
      <c r="E99" s="99"/>
      <c r="F99" s="99"/>
      <c r="G99" s="99"/>
      <c r="H99" s="99"/>
      <c r="I99" s="100"/>
      <c r="J99" s="99" t="s">
        <v>90</v>
      </c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101">
        <f>'5 - slaboproud'!J30</f>
        <v>0</v>
      </c>
      <c r="AH99" s="100"/>
      <c r="AI99" s="100"/>
      <c r="AJ99" s="100"/>
      <c r="AK99" s="100"/>
      <c r="AL99" s="100"/>
      <c r="AM99" s="100"/>
      <c r="AN99" s="101">
        <f>SUM(AG99,AT99)</f>
        <v>0</v>
      </c>
      <c r="AO99" s="100"/>
      <c r="AP99" s="100"/>
      <c r="AQ99" s="102" t="s">
        <v>78</v>
      </c>
      <c r="AR99" s="97"/>
      <c r="AS99" s="103">
        <v>0</v>
      </c>
      <c r="AT99" s="104">
        <f>ROUND(SUM(AV99:AW99),2)</f>
        <v>0</v>
      </c>
      <c r="AU99" s="105">
        <f>'5 - slaboproud'!P119</f>
        <v>0</v>
      </c>
      <c r="AV99" s="104">
        <f>'5 - slaboproud'!J33</f>
        <v>0</v>
      </c>
      <c r="AW99" s="104">
        <f>'5 - slaboproud'!J34</f>
        <v>0</v>
      </c>
      <c r="AX99" s="104">
        <f>'5 - slaboproud'!J35</f>
        <v>0</v>
      </c>
      <c r="AY99" s="104">
        <f>'5 - slaboproud'!J36</f>
        <v>0</v>
      </c>
      <c r="AZ99" s="104">
        <f>'5 - slaboproud'!F33</f>
        <v>0</v>
      </c>
      <c r="BA99" s="104">
        <f>'5 - slaboproud'!F34</f>
        <v>0</v>
      </c>
      <c r="BB99" s="104">
        <f>'5 - slaboproud'!F35</f>
        <v>0</v>
      </c>
      <c r="BC99" s="104">
        <f>'5 - slaboproud'!F36</f>
        <v>0</v>
      </c>
      <c r="BD99" s="106">
        <f>'5 - slaboproud'!F37</f>
        <v>0</v>
      </c>
      <c r="BE99" s="7"/>
      <c r="BT99" s="107" t="s">
        <v>76</v>
      </c>
      <c r="BV99" s="107" t="s">
        <v>73</v>
      </c>
      <c r="BW99" s="107" t="s">
        <v>91</v>
      </c>
      <c r="BX99" s="107" t="s">
        <v>4</v>
      </c>
      <c r="CL99" s="107" t="s">
        <v>1</v>
      </c>
      <c r="CM99" s="107" t="s">
        <v>80</v>
      </c>
    </row>
    <row r="100" s="7" customFormat="1" ht="16.5" customHeight="1">
      <c r="A100" s="96" t="s">
        <v>75</v>
      </c>
      <c r="B100" s="97"/>
      <c r="C100" s="98"/>
      <c r="D100" s="99" t="s">
        <v>92</v>
      </c>
      <c r="E100" s="99"/>
      <c r="F100" s="99"/>
      <c r="G100" s="99"/>
      <c r="H100" s="99"/>
      <c r="I100" s="100"/>
      <c r="J100" s="99" t="s">
        <v>93</v>
      </c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101">
        <f>'6 - Svítidla'!J30</f>
        <v>0</v>
      </c>
      <c r="AH100" s="100"/>
      <c r="AI100" s="100"/>
      <c r="AJ100" s="100"/>
      <c r="AK100" s="100"/>
      <c r="AL100" s="100"/>
      <c r="AM100" s="100"/>
      <c r="AN100" s="101">
        <f>SUM(AG100,AT100)</f>
        <v>0</v>
      </c>
      <c r="AO100" s="100"/>
      <c r="AP100" s="100"/>
      <c r="AQ100" s="102" t="s">
        <v>78</v>
      </c>
      <c r="AR100" s="97"/>
      <c r="AS100" s="103">
        <v>0</v>
      </c>
      <c r="AT100" s="104">
        <f>ROUND(SUM(AV100:AW100),2)</f>
        <v>0</v>
      </c>
      <c r="AU100" s="105">
        <f>'6 - Svítidla'!P117</f>
        <v>0</v>
      </c>
      <c r="AV100" s="104">
        <f>'6 - Svítidla'!J33</f>
        <v>0</v>
      </c>
      <c r="AW100" s="104">
        <f>'6 - Svítidla'!J34</f>
        <v>0</v>
      </c>
      <c r="AX100" s="104">
        <f>'6 - Svítidla'!J35</f>
        <v>0</v>
      </c>
      <c r="AY100" s="104">
        <f>'6 - Svítidla'!J36</f>
        <v>0</v>
      </c>
      <c r="AZ100" s="104">
        <f>'6 - Svítidla'!F33</f>
        <v>0</v>
      </c>
      <c r="BA100" s="104">
        <f>'6 - Svítidla'!F34</f>
        <v>0</v>
      </c>
      <c r="BB100" s="104">
        <f>'6 - Svítidla'!F35</f>
        <v>0</v>
      </c>
      <c r="BC100" s="104">
        <f>'6 - Svítidla'!F36</f>
        <v>0</v>
      </c>
      <c r="BD100" s="106">
        <f>'6 - Svítidla'!F37</f>
        <v>0</v>
      </c>
      <c r="BE100" s="7"/>
      <c r="BT100" s="107" t="s">
        <v>76</v>
      </c>
      <c r="BV100" s="107" t="s">
        <v>73</v>
      </c>
      <c r="BW100" s="107" t="s">
        <v>94</v>
      </c>
      <c r="BX100" s="107" t="s">
        <v>4</v>
      </c>
      <c r="CL100" s="107" t="s">
        <v>1</v>
      </c>
      <c r="CM100" s="107" t="s">
        <v>80</v>
      </c>
    </row>
    <row r="101" s="7" customFormat="1" ht="16.5" customHeight="1">
      <c r="A101" s="96" t="s">
        <v>75</v>
      </c>
      <c r="B101" s="97"/>
      <c r="C101" s="98"/>
      <c r="D101" s="99" t="s">
        <v>95</v>
      </c>
      <c r="E101" s="99"/>
      <c r="F101" s="99"/>
      <c r="G101" s="99"/>
      <c r="H101" s="99"/>
      <c r="I101" s="100"/>
      <c r="J101" s="99" t="s">
        <v>96</v>
      </c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101">
        <f>'7 - zdravotní instalace'!J30</f>
        <v>0</v>
      </c>
      <c r="AH101" s="100"/>
      <c r="AI101" s="100"/>
      <c r="AJ101" s="100"/>
      <c r="AK101" s="100"/>
      <c r="AL101" s="100"/>
      <c r="AM101" s="100"/>
      <c r="AN101" s="101">
        <f>SUM(AG101,AT101)</f>
        <v>0</v>
      </c>
      <c r="AO101" s="100"/>
      <c r="AP101" s="100"/>
      <c r="AQ101" s="102" t="s">
        <v>78</v>
      </c>
      <c r="AR101" s="97"/>
      <c r="AS101" s="103">
        <v>0</v>
      </c>
      <c r="AT101" s="104">
        <f>ROUND(SUM(AV101:AW101),2)</f>
        <v>0</v>
      </c>
      <c r="AU101" s="105">
        <f>'7 - zdravotní instalace'!P125</f>
        <v>0</v>
      </c>
      <c r="AV101" s="104">
        <f>'7 - zdravotní instalace'!J33</f>
        <v>0</v>
      </c>
      <c r="AW101" s="104">
        <f>'7 - zdravotní instalace'!J34</f>
        <v>0</v>
      </c>
      <c r="AX101" s="104">
        <f>'7 - zdravotní instalace'!J35</f>
        <v>0</v>
      </c>
      <c r="AY101" s="104">
        <f>'7 - zdravotní instalace'!J36</f>
        <v>0</v>
      </c>
      <c r="AZ101" s="104">
        <f>'7 - zdravotní instalace'!F33</f>
        <v>0</v>
      </c>
      <c r="BA101" s="104">
        <f>'7 - zdravotní instalace'!F34</f>
        <v>0</v>
      </c>
      <c r="BB101" s="104">
        <f>'7 - zdravotní instalace'!F35</f>
        <v>0</v>
      </c>
      <c r="BC101" s="104">
        <f>'7 - zdravotní instalace'!F36</f>
        <v>0</v>
      </c>
      <c r="BD101" s="106">
        <f>'7 - zdravotní instalace'!F37</f>
        <v>0</v>
      </c>
      <c r="BE101" s="7"/>
      <c r="BT101" s="107" t="s">
        <v>76</v>
      </c>
      <c r="BV101" s="107" t="s">
        <v>73</v>
      </c>
      <c r="BW101" s="107" t="s">
        <v>97</v>
      </c>
      <c r="BX101" s="107" t="s">
        <v>4</v>
      </c>
      <c r="CL101" s="107" t="s">
        <v>1</v>
      </c>
      <c r="CM101" s="107" t="s">
        <v>80</v>
      </c>
    </row>
    <row r="102" s="7" customFormat="1" ht="16.5" customHeight="1">
      <c r="A102" s="96" t="s">
        <v>75</v>
      </c>
      <c r="B102" s="97"/>
      <c r="C102" s="98"/>
      <c r="D102" s="99" t="s">
        <v>98</v>
      </c>
      <c r="E102" s="99"/>
      <c r="F102" s="99"/>
      <c r="G102" s="99"/>
      <c r="H102" s="99"/>
      <c r="I102" s="100"/>
      <c r="J102" s="99" t="s">
        <v>99</v>
      </c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101">
        <f>'9 - Interier'!J30</f>
        <v>0</v>
      </c>
      <c r="AH102" s="100"/>
      <c r="AI102" s="100"/>
      <c r="AJ102" s="100"/>
      <c r="AK102" s="100"/>
      <c r="AL102" s="100"/>
      <c r="AM102" s="100"/>
      <c r="AN102" s="101">
        <f>SUM(AG102,AT102)</f>
        <v>0</v>
      </c>
      <c r="AO102" s="100"/>
      <c r="AP102" s="100"/>
      <c r="AQ102" s="102" t="s">
        <v>78</v>
      </c>
      <c r="AR102" s="97"/>
      <c r="AS102" s="103">
        <v>0</v>
      </c>
      <c r="AT102" s="104">
        <f>ROUND(SUM(AV102:AW102),2)</f>
        <v>0</v>
      </c>
      <c r="AU102" s="105">
        <f>'9 - Interier'!P117</f>
        <v>0</v>
      </c>
      <c r="AV102" s="104">
        <f>'9 - Interier'!J33</f>
        <v>0</v>
      </c>
      <c r="AW102" s="104">
        <f>'9 - Interier'!J34</f>
        <v>0</v>
      </c>
      <c r="AX102" s="104">
        <f>'9 - Interier'!J35</f>
        <v>0</v>
      </c>
      <c r="AY102" s="104">
        <f>'9 - Interier'!J36</f>
        <v>0</v>
      </c>
      <c r="AZ102" s="104">
        <f>'9 - Interier'!F33</f>
        <v>0</v>
      </c>
      <c r="BA102" s="104">
        <f>'9 - Interier'!F34</f>
        <v>0</v>
      </c>
      <c r="BB102" s="104">
        <f>'9 - Interier'!F35</f>
        <v>0</v>
      </c>
      <c r="BC102" s="104">
        <f>'9 - Interier'!F36</f>
        <v>0</v>
      </c>
      <c r="BD102" s="106">
        <f>'9 - Interier'!F37</f>
        <v>0</v>
      </c>
      <c r="BE102" s="7"/>
      <c r="BT102" s="107" t="s">
        <v>76</v>
      </c>
      <c r="BV102" s="107" t="s">
        <v>73</v>
      </c>
      <c r="BW102" s="107" t="s">
        <v>100</v>
      </c>
      <c r="BX102" s="107" t="s">
        <v>4</v>
      </c>
      <c r="CL102" s="107" t="s">
        <v>1</v>
      </c>
      <c r="CM102" s="107" t="s">
        <v>80</v>
      </c>
    </row>
    <row r="103" s="7" customFormat="1" ht="16.5" customHeight="1">
      <c r="A103" s="96" t="s">
        <v>75</v>
      </c>
      <c r="B103" s="97"/>
      <c r="C103" s="98"/>
      <c r="D103" s="99" t="s">
        <v>101</v>
      </c>
      <c r="E103" s="99"/>
      <c r="F103" s="99"/>
      <c r="G103" s="99"/>
      <c r="H103" s="99"/>
      <c r="I103" s="100"/>
      <c r="J103" s="99" t="s">
        <v>102</v>
      </c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101">
        <f>'9 (1) - Interier_01'!J30</f>
        <v>0</v>
      </c>
      <c r="AH103" s="100"/>
      <c r="AI103" s="100"/>
      <c r="AJ103" s="100"/>
      <c r="AK103" s="100"/>
      <c r="AL103" s="100"/>
      <c r="AM103" s="100"/>
      <c r="AN103" s="101">
        <f>SUM(AG103,AT103)</f>
        <v>0</v>
      </c>
      <c r="AO103" s="100"/>
      <c r="AP103" s="100"/>
      <c r="AQ103" s="102" t="s">
        <v>78</v>
      </c>
      <c r="AR103" s="97"/>
      <c r="AS103" s="103">
        <v>0</v>
      </c>
      <c r="AT103" s="104">
        <f>ROUND(SUM(AV103:AW103),2)</f>
        <v>0</v>
      </c>
      <c r="AU103" s="105">
        <f>'9 (1) - Interier_01'!P117</f>
        <v>0</v>
      </c>
      <c r="AV103" s="104">
        <f>'9 (1) - Interier_01'!J33</f>
        <v>0</v>
      </c>
      <c r="AW103" s="104">
        <f>'9 (1) - Interier_01'!J34</f>
        <v>0</v>
      </c>
      <c r="AX103" s="104">
        <f>'9 (1) - Interier_01'!J35</f>
        <v>0</v>
      </c>
      <c r="AY103" s="104">
        <f>'9 (1) - Interier_01'!J36</f>
        <v>0</v>
      </c>
      <c r="AZ103" s="104">
        <f>'9 (1) - Interier_01'!F33</f>
        <v>0</v>
      </c>
      <c r="BA103" s="104">
        <f>'9 (1) - Interier_01'!F34</f>
        <v>0</v>
      </c>
      <c r="BB103" s="104">
        <f>'9 (1) - Interier_01'!F35</f>
        <v>0</v>
      </c>
      <c r="BC103" s="104">
        <f>'9 (1) - Interier_01'!F36</f>
        <v>0</v>
      </c>
      <c r="BD103" s="106">
        <f>'9 (1) - Interier_01'!F37</f>
        <v>0</v>
      </c>
      <c r="BE103" s="7"/>
      <c r="BT103" s="107" t="s">
        <v>76</v>
      </c>
      <c r="BV103" s="107" t="s">
        <v>73</v>
      </c>
      <c r="BW103" s="107" t="s">
        <v>103</v>
      </c>
      <c r="BX103" s="107" t="s">
        <v>4</v>
      </c>
      <c r="CL103" s="107" t="s">
        <v>1</v>
      </c>
      <c r="CM103" s="107" t="s">
        <v>80</v>
      </c>
    </row>
    <row r="104" s="7" customFormat="1" ht="16.5" customHeight="1">
      <c r="A104" s="96" t="s">
        <v>75</v>
      </c>
      <c r="B104" s="97"/>
      <c r="C104" s="98"/>
      <c r="D104" s="99" t="s">
        <v>104</v>
      </c>
      <c r="E104" s="99"/>
      <c r="F104" s="99"/>
      <c r="G104" s="99"/>
      <c r="H104" s="99"/>
      <c r="I104" s="100"/>
      <c r="J104" s="99" t="s">
        <v>105</v>
      </c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101">
        <f>'10 - sanitární vybavení'!J30</f>
        <v>0</v>
      </c>
      <c r="AH104" s="100"/>
      <c r="AI104" s="100"/>
      <c r="AJ104" s="100"/>
      <c r="AK104" s="100"/>
      <c r="AL104" s="100"/>
      <c r="AM104" s="100"/>
      <c r="AN104" s="101">
        <f>SUM(AG104,AT104)</f>
        <v>0</v>
      </c>
      <c r="AO104" s="100"/>
      <c r="AP104" s="100"/>
      <c r="AQ104" s="102" t="s">
        <v>78</v>
      </c>
      <c r="AR104" s="97"/>
      <c r="AS104" s="103">
        <v>0</v>
      </c>
      <c r="AT104" s="104">
        <f>ROUND(SUM(AV104:AW104),2)</f>
        <v>0</v>
      </c>
      <c r="AU104" s="105">
        <f>'10 - sanitární vybavení'!P119</f>
        <v>0</v>
      </c>
      <c r="AV104" s="104">
        <f>'10 - sanitární vybavení'!J33</f>
        <v>0</v>
      </c>
      <c r="AW104" s="104">
        <f>'10 - sanitární vybavení'!J34</f>
        <v>0</v>
      </c>
      <c r="AX104" s="104">
        <f>'10 - sanitární vybavení'!J35</f>
        <v>0</v>
      </c>
      <c r="AY104" s="104">
        <f>'10 - sanitární vybavení'!J36</f>
        <v>0</v>
      </c>
      <c r="AZ104" s="104">
        <f>'10 - sanitární vybavení'!F33</f>
        <v>0</v>
      </c>
      <c r="BA104" s="104">
        <f>'10 - sanitární vybavení'!F34</f>
        <v>0</v>
      </c>
      <c r="BB104" s="104">
        <f>'10 - sanitární vybavení'!F35</f>
        <v>0</v>
      </c>
      <c r="BC104" s="104">
        <f>'10 - sanitární vybavení'!F36</f>
        <v>0</v>
      </c>
      <c r="BD104" s="106">
        <f>'10 - sanitární vybavení'!F37</f>
        <v>0</v>
      </c>
      <c r="BE104" s="7"/>
      <c r="BT104" s="107" t="s">
        <v>76</v>
      </c>
      <c r="BV104" s="107" t="s">
        <v>73</v>
      </c>
      <c r="BW104" s="107" t="s">
        <v>106</v>
      </c>
      <c r="BX104" s="107" t="s">
        <v>4</v>
      </c>
      <c r="CL104" s="107" t="s">
        <v>1</v>
      </c>
      <c r="CM104" s="107" t="s">
        <v>80</v>
      </c>
    </row>
    <row r="105" s="7" customFormat="1" ht="16.5" customHeight="1">
      <c r="A105" s="96" t="s">
        <v>75</v>
      </c>
      <c r="B105" s="97"/>
      <c r="C105" s="98"/>
      <c r="D105" s="99" t="s">
        <v>107</v>
      </c>
      <c r="E105" s="99"/>
      <c r="F105" s="99"/>
      <c r="G105" s="99"/>
      <c r="H105" s="99"/>
      <c r="I105" s="100"/>
      <c r="J105" s="99" t="s">
        <v>108</v>
      </c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  <c r="AG105" s="101">
        <f>'11 - Sanita -  keramika'!J30</f>
        <v>0</v>
      </c>
      <c r="AH105" s="100"/>
      <c r="AI105" s="100"/>
      <c r="AJ105" s="100"/>
      <c r="AK105" s="100"/>
      <c r="AL105" s="100"/>
      <c r="AM105" s="100"/>
      <c r="AN105" s="101">
        <f>SUM(AG105,AT105)</f>
        <v>0</v>
      </c>
      <c r="AO105" s="100"/>
      <c r="AP105" s="100"/>
      <c r="AQ105" s="102" t="s">
        <v>78</v>
      </c>
      <c r="AR105" s="97"/>
      <c r="AS105" s="103">
        <v>0</v>
      </c>
      <c r="AT105" s="104">
        <f>ROUND(SUM(AV105:AW105),2)</f>
        <v>0</v>
      </c>
      <c r="AU105" s="105">
        <f>'11 - Sanita -  keramika'!P119</f>
        <v>0</v>
      </c>
      <c r="AV105" s="104">
        <f>'11 - Sanita -  keramika'!J33</f>
        <v>0</v>
      </c>
      <c r="AW105" s="104">
        <f>'11 - Sanita -  keramika'!J34</f>
        <v>0</v>
      </c>
      <c r="AX105" s="104">
        <f>'11 - Sanita -  keramika'!J35</f>
        <v>0</v>
      </c>
      <c r="AY105" s="104">
        <f>'11 - Sanita -  keramika'!J36</f>
        <v>0</v>
      </c>
      <c r="AZ105" s="104">
        <f>'11 - Sanita -  keramika'!F33</f>
        <v>0</v>
      </c>
      <c r="BA105" s="104">
        <f>'11 - Sanita -  keramika'!F34</f>
        <v>0</v>
      </c>
      <c r="BB105" s="104">
        <f>'11 - Sanita -  keramika'!F35</f>
        <v>0</v>
      </c>
      <c r="BC105" s="104">
        <f>'11 - Sanita -  keramika'!F36</f>
        <v>0</v>
      </c>
      <c r="BD105" s="106">
        <f>'11 - Sanita -  keramika'!F37</f>
        <v>0</v>
      </c>
      <c r="BE105" s="7"/>
      <c r="BT105" s="107" t="s">
        <v>76</v>
      </c>
      <c r="BV105" s="107" t="s">
        <v>73</v>
      </c>
      <c r="BW105" s="107" t="s">
        <v>109</v>
      </c>
      <c r="BX105" s="107" t="s">
        <v>4</v>
      </c>
      <c r="CL105" s="107" t="s">
        <v>1</v>
      </c>
      <c r="CM105" s="107" t="s">
        <v>80</v>
      </c>
    </row>
    <row r="106" s="7" customFormat="1" ht="16.5" customHeight="1">
      <c r="A106" s="96" t="s">
        <v>75</v>
      </c>
      <c r="B106" s="97"/>
      <c r="C106" s="98"/>
      <c r="D106" s="99" t="s">
        <v>110</v>
      </c>
      <c r="E106" s="99"/>
      <c r="F106" s="99"/>
      <c r="G106" s="99"/>
      <c r="H106" s="99"/>
      <c r="I106" s="100"/>
      <c r="J106" s="99" t="s">
        <v>111</v>
      </c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99"/>
      <c r="AC106" s="99"/>
      <c r="AD106" s="99"/>
      <c r="AE106" s="99"/>
      <c r="AF106" s="99"/>
      <c r="AG106" s="101">
        <f>'99 - vedlejší a ostatní n...'!J30</f>
        <v>0</v>
      </c>
      <c r="AH106" s="100"/>
      <c r="AI106" s="100"/>
      <c r="AJ106" s="100"/>
      <c r="AK106" s="100"/>
      <c r="AL106" s="100"/>
      <c r="AM106" s="100"/>
      <c r="AN106" s="101">
        <f>SUM(AG106,AT106)</f>
        <v>0</v>
      </c>
      <c r="AO106" s="100"/>
      <c r="AP106" s="100"/>
      <c r="AQ106" s="102" t="s">
        <v>78</v>
      </c>
      <c r="AR106" s="97"/>
      <c r="AS106" s="108">
        <v>0</v>
      </c>
      <c r="AT106" s="109">
        <f>ROUND(SUM(AV106:AW106),2)</f>
        <v>0</v>
      </c>
      <c r="AU106" s="110">
        <f>'99 - vedlejší a ostatní n...'!P119</f>
        <v>0</v>
      </c>
      <c r="AV106" s="109">
        <f>'99 - vedlejší a ostatní n...'!J33</f>
        <v>0</v>
      </c>
      <c r="AW106" s="109">
        <f>'99 - vedlejší a ostatní n...'!J34</f>
        <v>0</v>
      </c>
      <c r="AX106" s="109">
        <f>'99 - vedlejší a ostatní n...'!J35</f>
        <v>0</v>
      </c>
      <c r="AY106" s="109">
        <f>'99 - vedlejší a ostatní n...'!J36</f>
        <v>0</v>
      </c>
      <c r="AZ106" s="109">
        <f>'99 - vedlejší a ostatní n...'!F33</f>
        <v>0</v>
      </c>
      <c r="BA106" s="109">
        <f>'99 - vedlejší a ostatní n...'!F34</f>
        <v>0</v>
      </c>
      <c r="BB106" s="109">
        <f>'99 - vedlejší a ostatní n...'!F35</f>
        <v>0</v>
      </c>
      <c r="BC106" s="109">
        <f>'99 - vedlejší a ostatní n...'!F36</f>
        <v>0</v>
      </c>
      <c r="BD106" s="111">
        <f>'99 - vedlejší a ostatní n...'!F37</f>
        <v>0</v>
      </c>
      <c r="BE106" s="7"/>
      <c r="BT106" s="107" t="s">
        <v>76</v>
      </c>
      <c r="BV106" s="107" t="s">
        <v>73</v>
      </c>
      <c r="BW106" s="107" t="s">
        <v>112</v>
      </c>
      <c r="BX106" s="107" t="s">
        <v>4</v>
      </c>
      <c r="CL106" s="107" t="s">
        <v>1</v>
      </c>
      <c r="CM106" s="107" t="s">
        <v>80</v>
      </c>
    </row>
    <row r="107" s="2" customFormat="1" ht="30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2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="2" customFormat="1" ht="6.96" customHeight="1">
      <c r="A108" s="31"/>
      <c r="B108" s="52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32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</sheetData>
  <mergeCells count="84">
    <mergeCell ref="C92:G92"/>
    <mergeCell ref="D98:H98"/>
    <mergeCell ref="D99:H99"/>
    <mergeCell ref="D95:H95"/>
    <mergeCell ref="D100:H100"/>
    <mergeCell ref="D97:H97"/>
    <mergeCell ref="D96:H96"/>
    <mergeCell ref="D102:H102"/>
    <mergeCell ref="D103:H103"/>
    <mergeCell ref="D104:H104"/>
    <mergeCell ref="D101:H101"/>
    <mergeCell ref="I92:AF92"/>
    <mergeCell ref="J102:AF102"/>
    <mergeCell ref="J103:AF103"/>
    <mergeCell ref="J100:AF100"/>
    <mergeCell ref="J99:AF99"/>
    <mergeCell ref="J98:AF98"/>
    <mergeCell ref="J97:AF97"/>
    <mergeCell ref="J101:AF101"/>
    <mergeCell ref="J104:AF104"/>
    <mergeCell ref="J96:AF96"/>
    <mergeCell ref="J95:AF95"/>
    <mergeCell ref="L85:AO85"/>
    <mergeCell ref="D105:H105"/>
    <mergeCell ref="J105:AF105"/>
    <mergeCell ref="D106:H106"/>
    <mergeCell ref="J106:AF106"/>
    <mergeCell ref="AG94:AM94"/>
    <mergeCell ref="K5:AO5"/>
    <mergeCell ref="K6:AO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AK30:AO30"/>
    <mergeCell ref="L30:P30"/>
    <mergeCell ref="W30:AE30"/>
    <mergeCell ref="W31:AE31"/>
    <mergeCell ref="AK31:AO31"/>
    <mergeCell ref="L31:P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103:AM103"/>
    <mergeCell ref="AG102:AM102"/>
    <mergeCell ref="AG92:AM92"/>
    <mergeCell ref="AG97:AM97"/>
    <mergeCell ref="AG95:AM95"/>
    <mergeCell ref="AG100:AM100"/>
    <mergeCell ref="AG101:AM101"/>
    <mergeCell ref="AG99:AM99"/>
    <mergeCell ref="AG96:AM96"/>
    <mergeCell ref="AG104:AM104"/>
    <mergeCell ref="AG98:AM98"/>
    <mergeCell ref="AM87:AN87"/>
    <mergeCell ref="AM89:AP89"/>
    <mergeCell ref="AM90:AP90"/>
    <mergeCell ref="AN104:AP104"/>
    <mergeCell ref="AN103:AP103"/>
    <mergeCell ref="AN96:AP96"/>
    <mergeCell ref="AN102:AP102"/>
    <mergeCell ref="AN92:AP92"/>
    <mergeCell ref="AN101:AP101"/>
    <mergeCell ref="AN98:AP98"/>
    <mergeCell ref="AN100:AP100"/>
    <mergeCell ref="AN99:AP99"/>
    <mergeCell ref="AN95:AP95"/>
    <mergeCell ref="AN97:AP97"/>
    <mergeCell ref="AS89:AT91"/>
    <mergeCell ref="AN105:AP105"/>
    <mergeCell ref="AG105:AM105"/>
    <mergeCell ref="AN106:AP106"/>
    <mergeCell ref="AG106:AM106"/>
    <mergeCell ref="AN94:AP94"/>
  </mergeCells>
  <hyperlinks>
    <hyperlink ref="A95" location="'1 - stavební část'!C2" display="/"/>
    <hyperlink ref="A96" location="'2 - UT'!C2" display="/"/>
    <hyperlink ref="A97" location="'3 - VZT'!C2" display="/"/>
    <hyperlink ref="A98" location="'4 - silnoproud'!C2" display="/"/>
    <hyperlink ref="A99" location="'5 - slaboproud'!C2" display="/"/>
    <hyperlink ref="A100" location="'6 - Svítidla'!C2" display="/"/>
    <hyperlink ref="A101" location="'7 - zdravotní instalace'!C2" display="/"/>
    <hyperlink ref="A102" location="'9 - Interier'!C2" display="/"/>
    <hyperlink ref="A103" location="'9 (1) - Interier_01'!C2" display="/"/>
    <hyperlink ref="A104" location="'10 - sanitární vybavení'!C2" display="/"/>
    <hyperlink ref="A105" location="'11 - Sanita -  keramika'!C2" display="/"/>
    <hyperlink ref="A106" location="'99 - vedlejší a ostatní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12"/>
    </row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="1" customFormat="1" ht="24.96" customHeight="1">
      <c r="B4" s="21"/>
      <c r="D4" s="22" t="s">
        <v>113</v>
      </c>
      <c r="L4" s="21"/>
      <c r="M4" s="113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28" t="s">
        <v>14</v>
      </c>
      <c r="L6" s="21"/>
    </row>
    <row r="7" s="1" customFormat="1" ht="16.5" customHeight="1">
      <c r="B7" s="21"/>
      <c r="E7" s="114" t="str">
        <f>'Rekapitulace stavby'!K6</f>
        <v xml:space="preserve">Příloha B -  Soupis stavebních prací s výkazem výměr  10.12.24</v>
      </c>
      <c r="F7" s="28"/>
      <c r="G7" s="28"/>
      <c r="H7" s="28"/>
      <c r="L7" s="21"/>
    </row>
    <row r="8" s="2" customFormat="1" ht="12" customHeight="1">
      <c r="A8" s="31"/>
      <c r="B8" s="32"/>
      <c r="C8" s="31"/>
      <c r="D8" s="28" t="s">
        <v>114</v>
      </c>
      <c r="E8" s="31"/>
      <c r="F8" s="31"/>
      <c r="G8" s="31"/>
      <c r="H8" s="31"/>
      <c r="I8" s="31"/>
      <c r="J8" s="31"/>
      <c r="K8" s="31"/>
      <c r="L8" s="47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="2" customFormat="1" ht="16.5" customHeight="1">
      <c r="A9" s="31"/>
      <c r="B9" s="32"/>
      <c r="C9" s="31"/>
      <c r="D9" s="31"/>
      <c r="E9" s="59" t="s">
        <v>1433</v>
      </c>
      <c r="F9" s="31"/>
      <c r="G9" s="31"/>
      <c r="H9" s="31"/>
      <c r="I9" s="31"/>
      <c r="J9" s="31"/>
      <c r="K9" s="31"/>
      <c r="L9" s="47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7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="2" customFormat="1" ht="12" customHeight="1">
      <c r="A11" s="31"/>
      <c r="B11" s="32"/>
      <c r="C11" s="31"/>
      <c r="D11" s="28" t="s">
        <v>16</v>
      </c>
      <c r="E11" s="31"/>
      <c r="F11" s="25" t="s">
        <v>1</v>
      </c>
      <c r="G11" s="31"/>
      <c r="H11" s="31"/>
      <c r="I11" s="28" t="s">
        <v>17</v>
      </c>
      <c r="J11" s="25" t="s">
        <v>1</v>
      </c>
      <c r="K11" s="31"/>
      <c r="L11" s="47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="2" customFormat="1" ht="12" customHeight="1">
      <c r="A12" s="31"/>
      <c r="B12" s="32"/>
      <c r="C12" s="31"/>
      <c r="D12" s="28" t="s">
        <v>18</v>
      </c>
      <c r="E12" s="31"/>
      <c r="F12" s="25" t="s">
        <v>19</v>
      </c>
      <c r="G12" s="31"/>
      <c r="H12" s="31"/>
      <c r="I12" s="28" t="s">
        <v>20</v>
      </c>
      <c r="J12" s="61" t="str">
        <f>'Rekapitulace stavby'!AN8</f>
        <v>19. 11. 2024</v>
      </c>
      <c r="K12" s="31"/>
      <c r="L12" s="47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="2" customFormat="1" ht="10.8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7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="2" customFormat="1" ht="12" customHeight="1">
      <c r="A14" s="31"/>
      <c r="B14" s="32"/>
      <c r="C14" s="31"/>
      <c r="D14" s="28" t="s">
        <v>22</v>
      </c>
      <c r="E14" s="31"/>
      <c r="F14" s="31"/>
      <c r="G14" s="31"/>
      <c r="H14" s="31"/>
      <c r="I14" s="28" t="s">
        <v>23</v>
      </c>
      <c r="J14" s="25" t="str">
        <f>IF('Rekapitulace stavby'!AN10="","",'Rekapitulace stavby'!AN10)</f>
        <v/>
      </c>
      <c r="K14" s="31"/>
      <c r="L14" s="47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="2" customFormat="1" ht="18" customHeight="1">
      <c r="A15" s="31"/>
      <c r="B15" s="32"/>
      <c r="C15" s="31"/>
      <c r="D15" s="31"/>
      <c r="E15" s="25" t="str">
        <f>IF('Rekapitulace stavby'!E11="","",'Rekapitulace stavby'!E11)</f>
        <v xml:space="preserve"> </v>
      </c>
      <c r="F15" s="31"/>
      <c r="G15" s="31"/>
      <c r="H15" s="31"/>
      <c r="I15" s="28" t="s">
        <v>24</v>
      </c>
      <c r="J15" s="25" t="str">
        <f>IF('Rekapitulace stavby'!AN11="","",'Rekapitulace stavby'!AN11)</f>
        <v/>
      </c>
      <c r="K15" s="31"/>
      <c r="L15" s="47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="2" customFormat="1" ht="6.96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7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="2" customFormat="1" ht="12" customHeight="1">
      <c r="A17" s="31"/>
      <c r="B17" s="32"/>
      <c r="C17" s="31"/>
      <c r="D17" s="28" t="s">
        <v>25</v>
      </c>
      <c r="E17" s="31"/>
      <c r="F17" s="31"/>
      <c r="G17" s="31"/>
      <c r="H17" s="31"/>
      <c r="I17" s="28" t="s">
        <v>23</v>
      </c>
      <c r="J17" s="25" t="str">
        <f>'Rekapitulace stavby'!AN13</f>
        <v/>
      </c>
      <c r="K17" s="31"/>
      <c r="L17" s="47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="2" customFormat="1" ht="18" customHeight="1">
      <c r="A18" s="31"/>
      <c r="B18" s="32"/>
      <c r="C18" s="31"/>
      <c r="D18" s="31"/>
      <c r="E18" s="25" t="str">
        <f>'Rekapitulace stavby'!E14</f>
        <v xml:space="preserve"> </v>
      </c>
      <c r="F18" s="25"/>
      <c r="G18" s="25"/>
      <c r="H18" s="25"/>
      <c r="I18" s="28" t="s">
        <v>24</v>
      </c>
      <c r="J18" s="25" t="str">
        <f>'Rekapitulace stavby'!AN14</f>
        <v/>
      </c>
      <c r="K18" s="31"/>
      <c r="L18" s="47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="2" customFormat="1" ht="6.96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7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="2" customFormat="1" ht="12" customHeight="1">
      <c r="A20" s="31"/>
      <c r="B20" s="32"/>
      <c r="C20" s="31"/>
      <c r="D20" s="28" t="s">
        <v>26</v>
      </c>
      <c r="E20" s="31"/>
      <c r="F20" s="31"/>
      <c r="G20" s="31"/>
      <c r="H20" s="31"/>
      <c r="I20" s="28" t="s">
        <v>23</v>
      </c>
      <c r="J20" s="25" t="str">
        <f>IF('Rekapitulace stavby'!AN16="","",'Rekapitulace stavby'!AN16)</f>
        <v/>
      </c>
      <c r="K20" s="31"/>
      <c r="L20" s="47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="2" customFormat="1" ht="18" customHeight="1">
      <c r="A21" s="31"/>
      <c r="B21" s="32"/>
      <c r="C21" s="31"/>
      <c r="D21" s="31"/>
      <c r="E21" s="25" t="str">
        <f>IF('Rekapitulace stavby'!E17="","",'Rekapitulace stavby'!E17)</f>
        <v xml:space="preserve"> </v>
      </c>
      <c r="F21" s="31"/>
      <c r="G21" s="31"/>
      <c r="H21" s="31"/>
      <c r="I21" s="28" t="s">
        <v>24</v>
      </c>
      <c r="J21" s="25" t="str">
        <f>IF('Rekapitulace stavby'!AN17="","",'Rekapitulace stavby'!AN17)</f>
        <v/>
      </c>
      <c r="K21" s="31"/>
      <c r="L21" s="47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="2" customFormat="1" ht="6.96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7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="2" customFormat="1" ht="12" customHeight="1">
      <c r="A23" s="31"/>
      <c r="B23" s="32"/>
      <c r="C23" s="31"/>
      <c r="D23" s="28" t="s">
        <v>28</v>
      </c>
      <c r="E23" s="31"/>
      <c r="F23" s="31"/>
      <c r="G23" s="31"/>
      <c r="H23" s="31"/>
      <c r="I23" s="28" t="s">
        <v>23</v>
      </c>
      <c r="J23" s="25" t="str">
        <f>IF('Rekapitulace stavby'!AN19="","",'Rekapitulace stavby'!AN19)</f>
        <v/>
      </c>
      <c r="K23" s="31"/>
      <c r="L23" s="47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="2" customFormat="1" ht="18" customHeight="1">
      <c r="A24" s="31"/>
      <c r="B24" s="32"/>
      <c r="C24" s="31"/>
      <c r="D24" s="31"/>
      <c r="E24" s="25" t="str">
        <f>IF('Rekapitulace stavby'!E20="","",'Rekapitulace stavby'!E20)</f>
        <v xml:space="preserve"> </v>
      </c>
      <c r="F24" s="31"/>
      <c r="G24" s="31"/>
      <c r="H24" s="31"/>
      <c r="I24" s="28" t="s">
        <v>24</v>
      </c>
      <c r="J24" s="25" t="str">
        <f>IF('Rekapitulace stavby'!AN20="","",'Rekapitulace stavby'!AN20)</f>
        <v/>
      </c>
      <c r="K24" s="31"/>
      <c r="L24" s="47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="2" customFormat="1" ht="6.96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7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="2" customFormat="1" ht="12" customHeight="1">
      <c r="A26" s="31"/>
      <c r="B26" s="32"/>
      <c r="C26" s="31"/>
      <c r="D26" s="28" t="s">
        <v>29</v>
      </c>
      <c r="E26" s="31"/>
      <c r="F26" s="31"/>
      <c r="G26" s="31"/>
      <c r="H26" s="31"/>
      <c r="I26" s="31"/>
      <c r="J26" s="31"/>
      <c r="K26" s="31"/>
      <c r="L26" s="47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="8" customFormat="1" ht="226.5" customHeight="1">
      <c r="A27" s="115"/>
      <c r="B27" s="116"/>
      <c r="C27" s="115"/>
      <c r="D27" s="115"/>
      <c r="E27" s="29" t="s">
        <v>116</v>
      </c>
      <c r="F27" s="29"/>
      <c r="G27" s="29"/>
      <c r="H27" s="29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="2" customFormat="1" ht="6.96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7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="2" customFormat="1" ht="6.96" customHeight="1">
      <c r="A29" s="31"/>
      <c r="B29" s="32"/>
      <c r="C29" s="31"/>
      <c r="D29" s="82"/>
      <c r="E29" s="82"/>
      <c r="F29" s="82"/>
      <c r="G29" s="82"/>
      <c r="H29" s="82"/>
      <c r="I29" s="82"/>
      <c r="J29" s="82"/>
      <c r="K29" s="82"/>
      <c r="L29" s="47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="2" customFormat="1" ht="25.44" customHeight="1">
      <c r="A30" s="31"/>
      <c r="B30" s="32"/>
      <c r="C30" s="31"/>
      <c r="D30" s="118" t="s">
        <v>31</v>
      </c>
      <c r="E30" s="31"/>
      <c r="F30" s="31"/>
      <c r="G30" s="31"/>
      <c r="H30" s="31"/>
      <c r="I30" s="31"/>
      <c r="J30" s="88">
        <f>ROUND(J117, 2)</f>
        <v>0</v>
      </c>
      <c r="K30" s="31"/>
      <c r="L30" s="47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="2" customFormat="1" ht="6.96" customHeight="1">
      <c r="A31" s="31"/>
      <c r="B31" s="32"/>
      <c r="C31" s="31"/>
      <c r="D31" s="82"/>
      <c r="E31" s="82"/>
      <c r="F31" s="82"/>
      <c r="G31" s="82"/>
      <c r="H31" s="82"/>
      <c r="I31" s="82"/>
      <c r="J31" s="82"/>
      <c r="K31" s="82"/>
      <c r="L31" s="47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="2" customFormat="1" ht="14.4" customHeight="1">
      <c r="A32" s="31"/>
      <c r="B32" s="32"/>
      <c r="C32" s="31"/>
      <c r="D32" s="31"/>
      <c r="E32" s="31"/>
      <c r="F32" s="36" t="s">
        <v>33</v>
      </c>
      <c r="G32" s="31"/>
      <c r="H32" s="31"/>
      <c r="I32" s="36" t="s">
        <v>32</v>
      </c>
      <c r="J32" s="36" t="s">
        <v>34</v>
      </c>
      <c r="K32" s="31"/>
      <c r="L32" s="47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="2" customFormat="1" ht="14.4" customHeight="1">
      <c r="A33" s="31"/>
      <c r="B33" s="32"/>
      <c r="C33" s="31"/>
      <c r="D33" s="119" t="s">
        <v>35</v>
      </c>
      <c r="E33" s="28" t="s">
        <v>36</v>
      </c>
      <c r="F33" s="120">
        <f>ROUND((SUM(BE117:BE127)),  2)</f>
        <v>0</v>
      </c>
      <c r="G33" s="31"/>
      <c r="H33" s="31"/>
      <c r="I33" s="121">
        <v>0.20999999999999999</v>
      </c>
      <c r="J33" s="120">
        <f>ROUND(((SUM(BE117:BE127))*I33),  2)</f>
        <v>0</v>
      </c>
      <c r="K33" s="31"/>
      <c r="L33" s="47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="2" customFormat="1" ht="14.4" customHeight="1">
      <c r="A34" s="31"/>
      <c r="B34" s="32"/>
      <c r="C34" s="31"/>
      <c r="D34" s="31"/>
      <c r="E34" s="28" t="s">
        <v>37</v>
      </c>
      <c r="F34" s="120">
        <f>ROUND((SUM(BF117:BF127)),  2)</f>
        <v>0</v>
      </c>
      <c r="G34" s="31"/>
      <c r="H34" s="31"/>
      <c r="I34" s="121">
        <v>0.12</v>
      </c>
      <c r="J34" s="120">
        <f>ROUND(((SUM(BF117:BF127))*I34),  2)</f>
        <v>0</v>
      </c>
      <c r="K34" s="31"/>
      <c r="L34" s="47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2"/>
      <c r="C35" s="31"/>
      <c r="D35" s="31"/>
      <c r="E35" s="28" t="s">
        <v>38</v>
      </c>
      <c r="F35" s="120">
        <f>ROUND((SUM(BG117:BG127)),  2)</f>
        <v>0</v>
      </c>
      <c r="G35" s="31"/>
      <c r="H35" s="31"/>
      <c r="I35" s="121">
        <v>0.20999999999999999</v>
      </c>
      <c r="J35" s="120">
        <f>0</f>
        <v>0</v>
      </c>
      <c r="K35" s="31"/>
      <c r="L35" s="47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2"/>
      <c r="C36" s="31"/>
      <c r="D36" s="31"/>
      <c r="E36" s="28" t="s">
        <v>39</v>
      </c>
      <c r="F36" s="120">
        <f>ROUND((SUM(BH117:BH127)),  2)</f>
        <v>0</v>
      </c>
      <c r="G36" s="31"/>
      <c r="H36" s="31"/>
      <c r="I36" s="121">
        <v>0.12</v>
      </c>
      <c r="J36" s="120">
        <f>0</f>
        <v>0</v>
      </c>
      <c r="K36" s="31"/>
      <c r="L36" s="47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2"/>
      <c r="C37" s="31"/>
      <c r="D37" s="31"/>
      <c r="E37" s="28" t="s">
        <v>40</v>
      </c>
      <c r="F37" s="120">
        <f>ROUND((SUM(BI117:BI127)),  2)</f>
        <v>0</v>
      </c>
      <c r="G37" s="31"/>
      <c r="H37" s="31"/>
      <c r="I37" s="121">
        <v>0</v>
      </c>
      <c r="J37" s="120">
        <f>0</f>
        <v>0</v>
      </c>
      <c r="K37" s="31"/>
      <c r="L37" s="47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="2" customFormat="1" ht="6.96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7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="2" customFormat="1" ht="25.44" customHeight="1">
      <c r="A39" s="31"/>
      <c r="B39" s="32"/>
      <c r="C39" s="122"/>
      <c r="D39" s="123" t="s">
        <v>41</v>
      </c>
      <c r="E39" s="73"/>
      <c r="F39" s="73"/>
      <c r="G39" s="124" t="s">
        <v>42</v>
      </c>
      <c r="H39" s="125" t="s">
        <v>43</v>
      </c>
      <c r="I39" s="73"/>
      <c r="J39" s="126">
        <f>SUM(J30:J37)</f>
        <v>0</v>
      </c>
      <c r="K39" s="127"/>
      <c r="L39" s="47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="2" customFormat="1" ht="14.4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7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47"/>
      <c r="D50" s="48" t="s">
        <v>44</v>
      </c>
      <c r="E50" s="49"/>
      <c r="F50" s="49"/>
      <c r="G50" s="48" t="s">
        <v>45</v>
      </c>
      <c r="H50" s="49"/>
      <c r="I50" s="49"/>
      <c r="J50" s="49"/>
      <c r="K50" s="49"/>
      <c r="L50" s="4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1"/>
      <c r="B61" s="32"/>
      <c r="C61" s="31"/>
      <c r="D61" s="50" t="s">
        <v>46</v>
      </c>
      <c r="E61" s="34"/>
      <c r="F61" s="128" t="s">
        <v>47</v>
      </c>
      <c r="G61" s="50" t="s">
        <v>46</v>
      </c>
      <c r="H61" s="34"/>
      <c r="I61" s="34"/>
      <c r="J61" s="129" t="s">
        <v>47</v>
      </c>
      <c r="K61" s="34"/>
      <c r="L61" s="47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1"/>
      <c r="B65" s="32"/>
      <c r="C65" s="31"/>
      <c r="D65" s="48" t="s">
        <v>48</v>
      </c>
      <c r="E65" s="51"/>
      <c r="F65" s="51"/>
      <c r="G65" s="48" t="s">
        <v>49</v>
      </c>
      <c r="H65" s="51"/>
      <c r="I65" s="51"/>
      <c r="J65" s="51"/>
      <c r="K65" s="51"/>
      <c r="L65" s="47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1"/>
      <c r="B76" s="32"/>
      <c r="C76" s="31"/>
      <c r="D76" s="50" t="s">
        <v>46</v>
      </c>
      <c r="E76" s="34"/>
      <c r="F76" s="128" t="s">
        <v>47</v>
      </c>
      <c r="G76" s="50" t="s">
        <v>46</v>
      </c>
      <c r="H76" s="34"/>
      <c r="I76" s="34"/>
      <c r="J76" s="129" t="s">
        <v>47</v>
      </c>
      <c r="K76" s="34"/>
      <c r="L76" s="47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="2" customFormat="1" ht="14.4" customHeight="1">
      <c r="A77" s="31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47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="2" customFormat="1" ht="6.96" customHeight="1">
      <c r="A81" s="31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47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117</v>
      </c>
      <c r="D82" s="31"/>
      <c r="E82" s="31"/>
      <c r="F82" s="31"/>
      <c r="G82" s="31"/>
      <c r="H82" s="31"/>
      <c r="I82" s="31"/>
      <c r="J82" s="31"/>
      <c r="K82" s="31"/>
      <c r="L82" s="47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7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1"/>
      <c r="E84" s="31"/>
      <c r="F84" s="31"/>
      <c r="G84" s="31"/>
      <c r="H84" s="31"/>
      <c r="I84" s="31"/>
      <c r="J84" s="31"/>
      <c r="K84" s="31"/>
      <c r="L84" s="47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1"/>
      <c r="D85" s="31"/>
      <c r="E85" s="114" t="str">
        <f>E7</f>
        <v xml:space="preserve">Příloha B -  Soupis stavebních prací s výkazem výměr  10.12.24</v>
      </c>
      <c r="F85" s="28"/>
      <c r="G85" s="28"/>
      <c r="H85" s="28"/>
      <c r="I85" s="31"/>
      <c r="J85" s="31"/>
      <c r="K85" s="31"/>
      <c r="L85" s="47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114</v>
      </c>
      <c r="D86" s="31"/>
      <c r="E86" s="31"/>
      <c r="F86" s="31"/>
      <c r="G86" s="31"/>
      <c r="H86" s="31"/>
      <c r="I86" s="31"/>
      <c r="J86" s="31"/>
      <c r="K86" s="31"/>
      <c r="L86" s="47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1"/>
      <c r="D87" s="31"/>
      <c r="E87" s="59" t="str">
        <f>E9</f>
        <v>9 (1) - Interier_01</v>
      </c>
      <c r="F87" s="31"/>
      <c r="G87" s="31"/>
      <c r="H87" s="31"/>
      <c r="I87" s="31"/>
      <c r="J87" s="31"/>
      <c r="K87" s="31"/>
      <c r="L87" s="47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7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1"/>
      <c r="E89" s="31"/>
      <c r="F89" s="25" t="str">
        <f>F12</f>
        <v xml:space="preserve"> </v>
      </c>
      <c r="G89" s="31"/>
      <c r="H89" s="31"/>
      <c r="I89" s="28" t="s">
        <v>20</v>
      </c>
      <c r="J89" s="61" t="str">
        <f>IF(J12="","",J12)</f>
        <v>19. 11. 2024</v>
      </c>
      <c r="K89" s="31"/>
      <c r="L89" s="47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7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15.15" customHeight="1">
      <c r="A91" s="31"/>
      <c r="B91" s="32"/>
      <c r="C91" s="28" t="s">
        <v>22</v>
      </c>
      <c r="D91" s="31"/>
      <c r="E91" s="31"/>
      <c r="F91" s="25" t="str">
        <f>E15</f>
        <v xml:space="preserve"> </v>
      </c>
      <c r="G91" s="31"/>
      <c r="H91" s="31"/>
      <c r="I91" s="28" t="s">
        <v>26</v>
      </c>
      <c r="J91" s="29" t="str">
        <f>E21</f>
        <v xml:space="preserve"> </v>
      </c>
      <c r="K91" s="31"/>
      <c r="L91" s="47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15.15" customHeight="1">
      <c r="A92" s="31"/>
      <c r="B92" s="32"/>
      <c r="C92" s="28" t="s">
        <v>25</v>
      </c>
      <c r="D92" s="31"/>
      <c r="E92" s="31"/>
      <c r="F92" s="25" t="str">
        <f>IF(E18="","",E18)</f>
        <v xml:space="preserve"> </v>
      </c>
      <c r="G92" s="31"/>
      <c r="H92" s="31"/>
      <c r="I92" s="28" t="s">
        <v>28</v>
      </c>
      <c r="J92" s="29" t="str">
        <f>E24</f>
        <v xml:space="preserve"> </v>
      </c>
      <c r="K92" s="31"/>
      <c r="L92" s="47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7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30" t="s">
        <v>118</v>
      </c>
      <c r="D94" s="122"/>
      <c r="E94" s="122"/>
      <c r="F94" s="122"/>
      <c r="G94" s="122"/>
      <c r="H94" s="122"/>
      <c r="I94" s="122"/>
      <c r="J94" s="131" t="s">
        <v>119</v>
      </c>
      <c r="K94" s="122"/>
      <c r="L94" s="47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7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32" t="s">
        <v>120</v>
      </c>
      <c r="D96" s="31"/>
      <c r="E96" s="31"/>
      <c r="F96" s="31"/>
      <c r="G96" s="31"/>
      <c r="H96" s="31"/>
      <c r="I96" s="31"/>
      <c r="J96" s="88">
        <f>J117</f>
        <v>0</v>
      </c>
      <c r="K96" s="31"/>
      <c r="L96" s="47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8" t="s">
        <v>121</v>
      </c>
    </row>
    <row r="97" s="9" customFormat="1" ht="24.96" customHeight="1">
      <c r="A97" s="9"/>
      <c r="B97" s="133"/>
      <c r="C97" s="9"/>
      <c r="D97" s="134" t="s">
        <v>1417</v>
      </c>
      <c r="E97" s="135"/>
      <c r="F97" s="135"/>
      <c r="G97" s="135"/>
      <c r="H97" s="135"/>
      <c r="I97" s="135"/>
      <c r="J97" s="136">
        <f>J118</f>
        <v>0</v>
      </c>
      <c r="K97" s="9"/>
      <c r="L97" s="13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1"/>
      <c r="B98" s="32"/>
      <c r="C98" s="31"/>
      <c r="D98" s="31"/>
      <c r="E98" s="31"/>
      <c r="F98" s="31"/>
      <c r="G98" s="31"/>
      <c r="H98" s="31"/>
      <c r="I98" s="31"/>
      <c r="J98" s="31"/>
      <c r="K98" s="31"/>
      <c r="L98" s="47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="2" customFormat="1" ht="6.96" customHeight="1">
      <c r="A99" s="31"/>
      <c r="B99" s="52"/>
      <c r="C99" s="53"/>
      <c r="D99" s="53"/>
      <c r="E99" s="53"/>
      <c r="F99" s="53"/>
      <c r="G99" s="53"/>
      <c r="H99" s="53"/>
      <c r="I99" s="53"/>
      <c r="J99" s="53"/>
      <c r="K99" s="53"/>
      <c r="L99" s="47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3" s="2" customFormat="1" ht="6.96" customHeight="1">
      <c r="A103" s="31"/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47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="2" customFormat="1" ht="24.96" customHeight="1">
      <c r="A104" s="31"/>
      <c r="B104" s="32"/>
      <c r="C104" s="22" t="s">
        <v>141</v>
      </c>
      <c r="D104" s="31"/>
      <c r="E104" s="31"/>
      <c r="F104" s="31"/>
      <c r="G104" s="31"/>
      <c r="H104" s="31"/>
      <c r="I104" s="31"/>
      <c r="J104" s="31"/>
      <c r="K104" s="31"/>
      <c r="L104" s="47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="2" customFormat="1" ht="6.96" customHeight="1">
      <c r="A105" s="31"/>
      <c r="B105" s="32"/>
      <c r="C105" s="31"/>
      <c r="D105" s="31"/>
      <c r="E105" s="31"/>
      <c r="F105" s="31"/>
      <c r="G105" s="31"/>
      <c r="H105" s="31"/>
      <c r="I105" s="31"/>
      <c r="J105" s="31"/>
      <c r="K105" s="31"/>
      <c r="L105" s="47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="2" customFormat="1" ht="12" customHeight="1">
      <c r="A106" s="31"/>
      <c r="B106" s="32"/>
      <c r="C106" s="28" t="s">
        <v>14</v>
      </c>
      <c r="D106" s="31"/>
      <c r="E106" s="31"/>
      <c r="F106" s="31"/>
      <c r="G106" s="31"/>
      <c r="H106" s="31"/>
      <c r="I106" s="31"/>
      <c r="J106" s="31"/>
      <c r="K106" s="31"/>
      <c r="L106" s="47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="2" customFormat="1" ht="16.5" customHeight="1">
      <c r="A107" s="31"/>
      <c r="B107" s="32"/>
      <c r="C107" s="31"/>
      <c r="D107" s="31"/>
      <c r="E107" s="114" t="str">
        <f>E7</f>
        <v xml:space="preserve">Příloha B -  Soupis stavebních prací s výkazem výměr  10.12.24</v>
      </c>
      <c r="F107" s="28"/>
      <c r="G107" s="28"/>
      <c r="H107" s="28"/>
      <c r="I107" s="31"/>
      <c r="J107" s="31"/>
      <c r="K107" s="31"/>
      <c r="L107" s="47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12" customHeight="1">
      <c r="A108" s="31"/>
      <c r="B108" s="32"/>
      <c r="C108" s="28" t="s">
        <v>114</v>
      </c>
      <c r="D108" s="31"/>
      <c r="E108" s="31"/>
      <c r="F108" s="31"/>
      <c r="G108" s="31"/>
      <c r="H108" s="31"/>
      <c r="I108" s="31"/>
      <c r="J108" s="31"/>
      <c r="K108" s="31"/>
      <c r="L108" s="47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="2" customFormat="1" ht="16.5" customHeight="1">
      <c r="A109" s="31"/>
      <c r="B109" s="32"/>
      <c r="C109" s="31"/>
      <c r="D109" s="31"/>
      <c r="E109" s="59" t="str">
        <f>E9</f>
        <v>9 (1) - Interier_01</v>
      </c>
      <c r="F109" s="31"/>
      <c r="G109" s="31"/>
      <c r="H109" s="31"/>
      <c r="I109" s="31"/>
      <c r="J109" s="31"/>
      <c r="K109" s="31"/>
      <c r="L109" s="47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="2" customFormat="1" ht="6.96" customHeight="1">
      <c r="A110" s="31"/>
      <c r="B110" s="32"/>
      <c r="C110" s="31"/>
      <c r="D110" s="31"/>
      <c r="E110" s="31"/>
      <c r="F110" s="31"/>
      <c r="G110" s="31"/>
      <c r="H110" s="31"/>
      <c r="I110" s="31"/>
      <c r="J110" s="31"/>
      <c r="K110" s="31"/>
      <c r="L110" s="47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="2" customFormat="1" ht="12" customHeight="1">
      <c r="A111" s="31"/>
      <c r="B111" s="32"/>
      <c r="C111" s="28" t="s">
        <v>18</v>
      </c>
      <c r="D111" s="31"/>
      <c r="E111" s="31"/>
      <c r="F111" s="25" t="str">
        <f>F12</f>
        <v xml:space="preserve"> </v>
      </c>
      <c r="G111" s="31"/>
      <c r="H111" s="31"/>
      <c r="I111" s="28" t="s">
        <v>20</v>
      </c>
      <c r="J111" s="61" t="str">
        <f>IF(J12="","",J12)</f>
        <v>19. 11. 2024</v>
      </c>
      <c r="K111" s="31"/>
      <c r="L111" s="47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6.96" customHeight="1">
      <c r="A112" s="31"/>
      <c r="B112" s="32"/>
      <c r="C112" s="31"/>
      <c r="D112" s="31"/>
      <c r="E112" s="31"/>
      <c r="F112" s="31"/>
      <c r="G112" s="31"/>
      <c r="H112" s="31"/>
      <c r="I112" s="31"/>
      <c r="J112" s="31"/>
      <c r="K112" s="31"/>
      <c r="L112" s="47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15.15" customHeight="1">
      <c r="A113" s="31"/>
      <c r="B113" s="32"/>
      <c r="C113" s="28" t="s">
        <v>22</v>
      </c>
      <c r="D113" s="31"/>
      <c r="E113" s="31"/>
      <c r="F113" s="25" t="str">
        <f>E15</f>
        <v xml:space="preserve"> </v>
      </c>
      <c r="G113" s="31"/>
      <c r="H113" s="31"/>
      <c r="I113" s="28" t="s">
        <v>26</v>
      </c>
      <c r="J113" s="29" t="str">
        <f>E21</f>
        <v xml:space="preserve"> </v>
      </c>
      <c r="K113" s="31"/>
      <c r="L113" s="47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15.15" customHeight="1">
      <c r="A114" s="31"/>
      <c r="B114" s="32"/>
      <c r="C114" s="28" t="s">
        <v>25</v>
      </c>
      <c r="D114" s="31"/>
      <c r="E114" s="31"/>
      <c r="F114" s="25" t="str">
        <f>IF(E18="","",E18)</f>
        <v xml:space="preserve"> </v>
      </c>
      <c r="G114" s="31"/>
      <c r="H114" s="31"/>
      <c r="I114" s="28" t="s">
        <v>28</v>
      </c>
      <c r="J114" s="29" t="str">
        <f>E24</f>
        <v xml:space="preserve"> </v>
      </c>
      <c r="K114" s="31"/>
      <c r="L114" s="47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10.32" customHeight="1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7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11" customFormat="1" ht="29.28" customHeight="1">
      <c r="A116" s="141"/>
      <c r="B116" s="142"/>
      <c r="C116" s="143" t="s">
        <v>142</v>
      </c>
      <c r="D116" s="144" t="s">
        <v>56</v>
      </c>
      <c r="E116" s="144" t="s">
        <v>52</v>
      </c>
      <c r="F116" s="144" t="s">
        <v>53</v>
      </c>
      <c r="G116" s="144" t="s">
        <v>143</v>
      </c>
      <c r="H116" s="144" t="s">
        <v>144</v>
      </c>
      <c r="I116" s="144" t="s">
        <v>145</v>
      </c>
      <c r="J116" s="144" t="s">
        <v>119</v>
      </c>
      <c r="K116" s="145" t="s">
        <v>146</v>
      </c>
      <c r="L116" s="146"/>
      <c r="M116" s="78" t="s">
        <v>1</v>
      </c>
      <c r="N116" s="79" t="s">
        <v>35</v>
      </c>
      <c r="O116" s="79" t="s">
        <v>147</v>
      </c>
      <c r="P116" s="79" t="s">
        <v>148</v>
      </c>
      <c r="Q116" s="79" t="s">
        <v>149</v>
      </c>
      <c r="R116" s="79" t="s">
        <v>150</v>
      </c>
      <c r="S116" s="79" t="s">
        <v>151</v>
      </c>
      <c r="T116" s="80" t="s">
        <v>152</v>
      </c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</row>
    <row r="117" s="2" customFormat="1" ht="22.8" customHeight="1">
      <c r="A117" s="31"/>
      <c r="B117" s="32"/>
      <c r="C117" s="85" t="s">
        <v>153</v>
      </c>
      <c r="D117" s="31"/>
      <c r="E117" s="31"/>
      <c r="F117" s="31"/>
      <c r="G117" s="31"/>
      <c r="H117" s="31"/>
      <c r="I117" s="31"/>
      <c r="J117" s="147">
        <f>BK117</f>
        <v>0</v>
      </c>
      <c r="K117" s="31"/>
      <c r="L117" s="32"/>
      <c r="M117" s="81"/>
      <c r="N117" s="65"/>
      <c r="O117" s="82"/>
      <c r="P117" s="148">
        <f>P118</f>
        <v>0</v>
      </c>
      <c r="Q117" s="82"/>
      <c r="R117" s="148">
        <f>R118</f>
        <v>0</v>
      </c>
      <c r="S117" s="82"/>
      <c r="T117" s="149">
        <f>T118</f>
        <v>0</v>
      </c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T117" s="18" t="s">
        <v>70</v>
      </c>
      <c r="AU117" s="18" t="s">
        <v>121</v>
      </c>
      <c r="BK117" s="150">
        <f>BK118</f>
        <v>0</v>
      </c>
    </row>
    <row r="118" s="12" customFormat="1" ht="25.92" customHeight="1">
      <c r="A118" s="12"/>
      <c r="B118" s="151"/>
      <c r="C118" s="12"/>
      <c r="D118" s="152" t="s">
        <v>70</v>
      </c>
      <c r="E118" s="153" t="s">
        <v>1196</v>
      </c>
      <c r="F118" s="153" t="s">
        <v>1196</v>
      </c>
      <c r="G118" s="12"/>
      <c r="H118" s="12"/>
      <c r="I118" s="12"/>
      <c r="J118" s="154">
        <f>BK118</f>
        <v>0</v>
      </c>
      <c r="K118" s="12"/>
      <c r="L118" s="151"/>
      <c r="M118" s="155"/>
      <c r="N118" s="156"/>
      <c r="O118" s="156"/>
      <c r="P118" s="157">
        <f>SUM(P119:P127)</f>
        <v>0</v>
      </c>
      <c r="Q118" s="156"/>
      <c r="R118" s="157">
        <f>SUM(R119:R127)</f>
        <v>0</v>
      </c>
      <c r="S118" s="156"/>
      <c r="T118" s="158">
        <f>SUM(T119:T127)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52" t="s">
        <v>76</v>
      </c>
      <c r="AT118" s="159" t="s">
        <v>70</v>
      </c>
      <c r="AU118" s="159" t="s">
        <v>71</v>
      </c>
      <c r="AY118" s="152" t="s">
        <v>156</v>
      </c>
      <c r="BK118" s="160">
        <f>SUM(BK119:BK127)</f>
        <v>0</v>
      </c>
    </row>
    <row r="119" s="2" customFormat="1" ht="62.7" customHeight="1">
      <c r="A119" s="31"/>
      <c r="B119" s="163"/>
      <c r="C119" s="164" t="s">
        <v>83</v>
      </c>
      <c r="D119" s="164" t="s">
        <v>158</v>
      </c>
      <c r="E119" s="165" t="s">
        <v>1278</v>
      </c>
      <c r="F119" s="166" t="s">
        <v>1418</v>
      </c>
      <c r="G119" s="167" t="s">
        <v>1</v>
      </c>
      <c r="H119" s="168">
        <v>0</v>
      </c>
      <c r="I119" s="169">
        <v>0</v>
      </c>
      <c r="J119" s="169">
        <f>ROUND(I119*H119,2)</f>
        <v>0</v>
      </c>
      <c r="K119" s="166" t="s">
        <v>1</v>
      </c>
      <c r="L119" s="32"/>
      <c r="M119" s="170" t="s">
        <v>1</v>
      </c>
      <c r="N119" s="171" t="s">
        <v>36</v>
      </c>
      <c r="O119" s="172">
        <v>0</v>
      </c>
      <c r="P119" s="172">
        <f>O119*H119</f>
        <v>0</v>
      </c>
      <c r="Q119" s="172">
        <v>0</v>
      </c>
      <c r="R119" s="172">
        <f>Q119*H119</f>
        <v>0</v>
      </c>
      <c r="S119" s="172">
        <v>0</v>
      </c>
      <c r="T119" s="173">
        <f>S119*H119</f>
        <v>0</v>
      </c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R119" s="174" t="s">
        <v>86</v>
      </c>
      <c r="AT119" s="174" t="s">
        <v>158</v>
      </c>
      <c r="AU119" s="174" t="s">
        <v>76</v>
      </c>
      <c r="AY119" s="18" t="s">
        <v>156</v>
      </c>
      <c r="BE119" s="175">
        <f>IF(N119="základní",J119,0)</f>
        <v>0</v>
      </c>
      <c r="BF119" s="175">
        <f>IF(N119="snížená",J119,0)</f>
        <v>0</v>
      </c>
      <c r="BG119" s="175">
        <f>IF(N119="zákl. přenesená",J119,0)</f>
        <v>0</v>
      </c>
      <c r="BH119" s="175">
        <f>IF(N119="sníž. přenesená",J119,0)</f>
        <v>0</v>
      </c>
      <c r="BI119" s="175">
        <f>IF(N119="nulová",J119,0)</f>
        <v>0</v>
      </c>
      <c r="BJ119" s="18" t="s">
        <v>76</v>
      </c>
      <c r="BK119" s="175">
        <f>ROUND(I119*H119,2)</f>
        <v>0</v>
      </c>
      <c r="BL119" s="18" t="s">
        <v>86</v>
      </c>
      <c r="BM119" s="174" t="s">
        <v>1434</v>
      </c>
    </row>
    <row r="120" s="2" customFormat="1">
      <c r="A120" s="31"/>
      <c r="B120" s="32"/>
      <c r="C120" s="31"/>
      <c r="D120" s="176" t="s">
        <v>162</v>
      </c>
      <c r="E120" s="31"/>
      <c r="F120" s="177" t="s">
        <v>1418</v>
      </c>
      <c r="G120" s="31"/>
      <c r="H120" s="31"/>
      <c r="I120" s="31"/>
      <c r="J120" s="31"/>
      <c r="K120" s="31"/>
      <c r="L120" s="32"/>
      <c r="M120" s="178"/>
      <c r="N120" s="179"/>
      <c r="O120" s="69"/>
      <c r="P120" s="69"/>
      <c r="Q120" s="69"/>
      <c r="R120" s="69"/>
      <c r="S120" s="69"/>
      <c r="T120" s="70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T120" s="18" t="s">
        <v>162</v>
      </c>
      <c r="AU120" s="18" t="s">
        <v>76</v>
      </c>
    </row>
    <row r="121" s="13" customFormat="1">
      <c r="A121" s="13"/>
      <c r="B121" s="180"/>
      <c r="C121" s="13"/>
      <c r="D121" s="176" t="s">
        <v>163</v>
      </c>
      <c r="E121" s="181" t="s">
        <v>1</v>
      </c>
      <c r="F121" s="182" t="s">
        <v>1420</v>
      </c>
      <c r="G121" s="13"/>
      <c r="H121" s="181" t="s">
        <v>1</v>
      </c>
      <c r="I121" s="13"/>
      <c r="J121" s="13"/>
      <c r="K121" s="13"/>
      <c r="L121" s="180"/>
      <c r="M121" s="183"/>
      <c r="N121" s="184"/>
      <c r="O121" s="184"/>
      <c r="P121" s="184"/>
      <c r="Q121" s="184"/>
      <c r="R121" s="184"/>
      <c r="S121" s="184"/>
      <c r="T121" s="18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181" t="s">
        <v>163</v>
      </c>
      <c r="AU121" s="181" t="s">
        <v>76</v>
      </c>
      <c r="AV121" s="13" t="s">
        <v>76</v>
      </c>
      <c r="AW121" s="13" t="s">
        <v>27</v>
      </c>
      <c r="AX121" s="13" t="s">
        <v>71</v>
      </c>
      <c r="AY121" s="181" t="s">
        <v>156</v>
      </c>
    </row>
    <row r="122" s="13" customFormat="1">
      <c r="A122" s="13"/>
      <c r="B122" s="180"/>
      <c r="C122" s="13"/>
      <c r="D122" s="176" t="s">
        <v>163</v>
      </c>
      <c r="E122" s="181" t="s">
        <v>1</v>
      </c>
      <c r="F122" s="182" t="s">
        <v>1282</v>
      </c>
      <c r="G122" s="13"/>
      <c r="H122" s="181" t="s">
        <v>1</v>
      </c>
      <c r="I122" s="13"/>
      <c r="J122" s="13"/>
      <c r="K122" s="13"/>
      <c r="L122" s="180"/>
      <c r="M122" s="183"/>
      <c r="N122" s="184"/>
      <c r="O122" s="184"/>
      <c r="P122" s="184"/>
      <c r="Q122" s="184"/>
      <c r="R122" s="184"/>
      <c r="S122" s="184"/>
      <c r="T122" s="18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181" t="s">
        <v>163</v>
      </c>
      <c r="AU122" s="181" t="s">
        <v>76</v>
      </c>
      <c r="AV122" s="13" t="s">
        <v>76</v>
      </c>
      <c r="AW122" s="13" t="s">
        <v>27</v>
      </c>
      <c r="AX122" s="13" t="s">
        <v>71</v>
      </c>
      <c r="AY122" s="181" t="s">
        <v>156</v>
      </c>
    </row>
    <row r="123" s="15" customFormat="1">
      <c r="A123" s="15"/>
      <c r="B123" s="193"/>
      <c r="C123" s="15"/>
      <c r="D123" s="176" t="s">
        <v>163</v>
      </c>
      <c r="E123" s="194" t="s">
        <v>1</v>
      </c>
      <c r="F123" s="195" t="s">
        <v>166</v>
      </c>
      <c r="G123" s="15"/>
      <c r="H123" s="196">
        <v>0</v>
      </c>
      <c r="I123" s="15"/>
      <c r="J123" s="15"/>
      <c r="K123" s="15"/>
      <c r="L123" s="193"/>
      <c r="M123" s="197"/>
      <c r="N123" s="198"/>
      <c r="O123" s="198"/>
      <c r="P123" s="198"/>
      <c r="Q123" s="198"/>
      <c r="R123" s="198"/>
      <c r="S123" s="198"/>
      <c r="T123" s="199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194" t="s">
        <v>163</v>
      </c>
      <c r="AU123" s="194" t="s">
        <v>76</v>
      </c>
      <c r="AV123" s="15" t="s">
        <v>86</v>
      </c>
      <c r="AW123" s="15" t="s">
        <v>27</v>
      </c>
      <c r="AX123" s="15" t="s">
        <v>76</v>
      </c>
      <c r="AY123" s="194" t="s">
        <v>156</v>
      </c>
    </row>
    <row r="124" s="2" customFormat="1" ht="66.75" customHeight="1">
      <c r="A124" s="31"/>
      <c r="B124" s="163"/>
      <c r="C124" s="164" t="s">
        <v>80</v>
      </c>
      <c r="D124" s="164" t="s">
        <v>158</v>
      </c>
      <c r="E124" s="165" t="s">
        <v>1435</v>
      </c>
      <c r="F124" s="166" t="s">
        <v>1436</v>
      </c>
      <c r="G124" s="167" t="s">
        <v>1</v>
      </c>
      <c r="H124" s="168">
        <v>1</v>
      </c>
      <c r="I124" s="169">
        <v>0</v>
      </c>
      <c r="J124" s="169">
        <f>ROUND(I124*H124,2)</f>
        <v>0</v>
      </c>
      <c r="K124" s="166" t="s">
        <v>1</v>
      </c>
      <c r="L124" s="32"/>
      <c r="M124" s="170" t="s">
        <v>1</v>
      </c>
      <c r="N124" s="171" t="s">
        <v>36</v>
      </c>
      <c r="O124" s="172">
        <v>0</v>
      </c>
      <c r="P124" s="172">
        <f>O124*H124</f>
        <v>0</v>
      </c>
      <c r="Q124" s="172">
        <v>0</v>
      </c>
      <c r="R124" s="172">
        <f>Q124*H124</f>
        <v>0</v>
      </c>
      <c r="S124" s="172">
        <v>0</v>
      </c>
      <c r="T124" s="173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74" t="s">
        <v>86</v>
      </c>
      <c r="AT124" s="174" t="s">
        <v>158</v>
      </c>
      <c r="AU124" s="174" t="s">
        <v>76</v>
      </c>
      <c r="AY124" s="18" t="s">
        <v>156</v>
      </c>
      <c r="BE124" s="175">
        <f>IF(N124="základní",J124,0)</f>
        <v>0</v>
      </c>
      <c r="BF124" s="175">
        <f>IF(N124="snížená",J124,0)</f>
        <v>0</v>
      </c>
      <c r="BG124" s="175">
        <f>IF(N124="zákl. přenesená",J124,0)</f>
        <v>0</v>
      </c>
      <c r="BH124" s="175">
        <f>IF(N124="sníž. přenesená",J124,0)</f>
        <v>0</v>
      </c>
      <c r="BI124" s="175">
        <f>IF(N124="nulová",J124,0)</f>
        <v>0</v>
      </c>
      <c r="BJ124" s="18" t="s">
        <v>76</v>
      </c>
      <c r="BK124" s="175">
        <f>ROUND(I124*H124,2)</f>
        <v>0</v>
      </c>
      <c r="BL124" s="18" t="s">
        <v>86</v>
      </c>
      <c r="BM124" s="174" t="s">
        <v>80</v>
      </c>
    </row>
    <row r="125" s="2" customFormat="1">
      <c r="A125" s="31"/>
      <c r="B125" s="32"/>
      <c r="C125" s="31"/>
      <c r="D125" s="176" t="s">
        <v>162</v>
      </c>
      <c r="E125" s="31"/>
      <c r="F125" s="177" t="s">
        <v>1436</v>
      </c>
      <c r="G125" s="31"/>
      <c r="H125" s="31"/>
      <c r="I125" s="31"/>
      <c r="J125" s="31"/>
      <c r="K125" s="31"/>
      <c r="L125" s="32"/>
      <c r="M125" s="178"/>
      <c r="N125" s="179"/>
      <c r="O125" s="69"/>
      <c r="P125" s="69"/>
      <c r="Q125" s="69"/>
      <c r="R125" s="69"/>
      <c r="S125" s="69"/>
      <c r="T125" s="70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T125" s="18" t="s">
        <v>162</v>
      </c>
      <c r="AU125" s="18" t="s">
        <v>76</v>
      </c>
    </row>
    <row r="126" s="2" customFormat="1" ht="76.35" customHeight="1">
      <c r="A126" s="31"/>
      <c r="B126" s="163"/>
      <c r="C126" s="164" t="s">
        <v>76</v>
      </c>
      <c r="D126" s="164" t="s">
        <v>158</v>
      </c>
      <c r="E126" s="165" t="s">
        <v>1437</v>
      </c>
      <c r="F126" s="166" t="s">
        <v>1438</v>
      </c>
      <c r="G126" s="167" t="s">
        <v>1</v>
      </c>
      <c r="H126" s="168">
        <v>1</v>
      </c>
      <c r="I126" s="169">
        <v>0</v>
      </c>
      <c r="J126" s="169">
        <f>ROUND(I126*H126,2)</f>
        <v>0</v>
      </c>
      <c r="K126" s="166" t="s">
        <v>1</v>
      </c>
      <c r="L126" s="32"/>
      <c r="M126" s="170" t="s">
        <v>1</v>
      </c>
      <c r="N126" s="171" t="s">
        <v>36</v>
      </c>
      <c r="O126" s="172">
        <v>0</v>
      </c>
      <c r="P126" s="172">
        <f>O126*H126</f>
        <v>0</v>
      </c>
      <c r="Q126" s="172">
        <v>0</v>
      </c>
      <c r="R126" s="172">
        <f>Q126*H126</f>
        <v>0</v>
      </c>
      <c r="S126" s="172">
        <v>0</v>
      </c>
      <c r="T126" s="173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74" t="s">
        <v>86</v>
      </c>
      <c r="AT126" s="174" t="s">
        <v>158</v>
      </c>
      <c r="AU126" s="174" t="s">
        <v>76</v>
      </c>
      <c r="AY126" s="18" t="s">
        <v>156</v>
      </c>
      <c r="BE126" s="175">
        <f>IF(N126="základní",J126,0)</f>
        <v>0</v>
      </c>
      <c r="BF126" s="175">
        <f>IF(N126="snížená",J126,0)</f>
        <v>0</v>
      </c>
      <c r="BG126" s="175">
        <f>IF(N126="zákl. přenesená",J126,0)</f>
        <v>0</v>
      </c>
      <c r="BH126" s="175">
        <f>IF(N126="sníž. přenesená",J126,0)</f>
        <v>0</v>
      </c>
      <c r="BI126" s="175">
        <f>IF(N126="nulová",J126,0)</f>
        <v>0</v>
      </c>
      <c r="BJ126" s="18" t="s">
        <v>76</v>
      </c>
      <c r="BK126" s="175">
        <f>ROUND(I126*H126,2)</f>
        <v>0</v>
      </c>
      <c r="BL126" s="18" t="s">
        <v>86</v>
      </c>
      <c r="BM126" s="174" t="s">
        <v>86</v>
      </c>
    </row>
    <row r="127" s="2" customFormat="1">
      <c r="A127" s="31"/>
      <c r="B127" s="32"/>
      <c r="C127" s="31"/>
      <c r="D127" s="176" t="s">
        <v>162</v>
      </c>
      <c r="E127" s="31"/>
      <c r="F127" s="177" t="s">
        <v>1438</v>
      </c>
      <c r="G127" s="31"/>
      <c r="H127" s="31"/>
      <c r="I127" s="31"/>
      <c r="J127" s="31"/>
      <c r="K127" s="31"/>
      <c r="L127" s="32"/>
      <c r="M127" s="212"/>
      <c r="N127" s="213"/>
      <c r="O127" s="214"/>
      <c r="P127" s="214"/>
      <c r="Q127" s="214"/>
      <c r="R127" s="214"/>
      <c r="S127" s="214"/>
      <c r="T127" s="215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8" t="s">
        <v>162</v>
      </c>
      <c r="AU127" s="18" t="s">
        <v>76</v>
      </c>
    </row>
    <row r="128" s="2" customFormat="1" ht="6.96" customHeight="1">
      <c r="A128" s="31"/>
      <c r="B128" s="52"/>
      <c r="C128" s="53"/>
      <c r="D128" s="53"/>
      <c r="E128" s="53"/>
      <c r="F128" s="53"/>
      <c r="G128" s="53"/>
      <c r="H128" s="53"/>
      <c r="I128" s="53"/>
      <c r="J128" s="53"/>
      <c r="K128" s="53"/>
      <c r="L128" s="32"/>
      <c r="M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</sheetData>
  <autoFilter ref="C116:K127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12"/>
    </row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106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="1" customFormat="1" ht="24.96" customHeight="1">
      <c r="B4" s="21"/>
      <c r="D4" s="22" t="s">
        <v>113</v>
      </c>
      <c r="L4" s="21"/>
      <c r="M4" s="113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28" t="s">
        <v>14</v>
      </c>
      <c r="L6" s="21"/>
    </row>
    <row r="7" s="1" customFormat="1" ht="16.5" customHeight="1">
      <c r="B7" s="21"/>
      <c r="E7" s="114" t="str">
        <f>'Rekapitulace stavby'!K6</f>
        <v xml:space="preserve">Příloha B -  Soupis stavebních prací s výkazem výměr  10.12.24</v>
      </c>
      <c r="F7" s="28"/>
      <c r="G7" s="28"/>
      <c r="H7" s="28"/>
      <c r="L7" s="21"/>
    </row>
    <row r="8" s="2" customFormat="1" ht="12" customHeight="1">
      <c r="A8" s="31"/>
      <c r="B8" s="32"/>
      <c r="C8" s="31"/>
      <c r="D8" s="28" t="s">
        <v>114</v>
      </c>
      <c r="E8" s="31"/>
      <c r="F8" s="31"/>
      <c r="G8" s="31"/>
      <c r="H8" s="31"/>
      <c r="I8" s="31"/>
      <c r="J8" s="31"/>
      <c r="K8" s="31"/>
      <c r="L8" s="47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="2" customFormat="1" ht="16.5" customHeight="1">
      <c r="A9" s="31"/>
      <c r="B9" s="32"/>
      <c r="C9" s="31"/>
      <c r="D9" s="31"/>
      <c r="E9" s="59" t="s">
        <v>1439</v>
      </c>
      <c r="F9" s="31"/>
      <c r="G9" s="31"/>
      <c r="H9" s="31"/>
      <c r="I9" s="31"/>
      <c r="J9" s="31"/>
      <c r="K9" s="31"/>
      <c r="L9" s="47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7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="2" customFormat="1" ht="12" customHeight="1">
      <c r="A11" s="31"/>
      <c r="B11" s="32"/>
      <c r="C11" s="31"/>
      <c r="D11" s="28" t="s">
        <v>16</v>
      </c>
      <c r="E11" s="31"/>
      <c r="F11" s="25" t="s">
        <v>1</v>
      </c>
      <c r="G11" s="31"/>
      <c r="H11" s="31"/>
      <c r="I11" s="28" t="s">
        <v>17</v>
      </c>
      <c r="J11" s="25" t="s">
        <v>1</v>
      </c>
      <c r="K11" s="31"/>
      <c r="L11" s="47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="2" customFormat="1" ht="12" customHeight="1">
      <c r="A12" s="31"/>
      <c r="B12" s="32"/>
      <c r="C12" s="31"/>
      <c r="D12" s="28" t="s">
        <v>18</v>
      </c>
      <c r="E12" s="31"/>
      <c r="F12" s="25" t="s">
        <v>19</v>
      </c>
      <c r="G12" s="31"/>
      <c r="H12" s="31"/>
      <c r="I12" s="28" t="s">
        <v>20</v>
      </c>
      <c r="J12" s="61" t="str">
        <f>'Rekapitulace stavby'!AN8</f>
        <v>19. 11. 2024</v>
      </c>
      <c r="K12" s="31"/>
      <c r="L12" s="47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="2" customFormat="1" ht="10.8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7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="2" customFormat="1" ht="12" customHeight="1">
      <c r="A14" s="31"/>
      <c r="B14" s="32"/>
      <c r="C14" s="31"/>
      <c r="D14" s="28" t="s">
        <v>22</v>
      </c>
      <c r="E14" s="31"/>
      <c r="F14" s="31"/>
      <c r="G14" s="31"/>
      <c r="H14" s="31"/>
      <c r="I14" s="28" t="s">
        <v>23</v>
      </c>
      <c r="J14" s="25" t="str">
        <f>IF('Rekapitulace stavby'!AN10="","",'Rekapitulace stavby'!AN10)</f>
        <v/>
      </c>
      <c r="K14" s="31"/>
      <c r="L14" s="47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="2" customFormat="1" ht="18" customHeight="1">
      <c r="A15" s="31"/>
      <c r="B15" s="32"/>
      <c r="C15" s="31"/>
      <c r="D15" s="31"/>
      <c r="E15" s="25" t="str">
        <f>IF('Rekapitulace stavby'!E11="","",'Rekapitulace stavby'!E11)</f>
        <v xml:space="preserve"> </v>
      </c>
      <c r="F15" s="31"/>
      <c r="G15" s="31"/>
      <c r="H15" s="31"/>
      <c r="I15" s="28" t="s">
        <v>24</v>
      </c>
      <c r="J15" s="25" t="str">
        <f>IF('Rekapitulace stavby'!AN11="","",'Rekapitulace stavby'!AN11)</f>
        <v/>
      </c>
      <c r="K15" s="31"/>
      <c r="L15" s="47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="2" customFormat="1" ht="6.96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7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="2" customFormat="1" ht="12" customHeight="1">
      <c r="A17" s="31"/>
      <c r="B17" s="32"/>
      <c r="C17" s="31"/>
      <c r="D17" s="28" t="s">
        <v>25</v>
      </c>
      <c r="E17" s="31"/>
      <c r="F17" s="31"/>
      <c r="G17" s="31"/>
      <c r="H17" s="31"/>
      <c r="I17" s="28" t="s">
        <v>23</v>
      </c>
      <c r="J17" s="25" t="str">
        <f>'Rekapitulace stavby'!AN13</f>
        <v/>
      </c>
      <c r="K17" s="31"/>
      <c r="L17" s="47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="2" customFormat="1" ht="18" customHeight="1">
      <c r="A18" s="31"/>
      <c r="B18" s="32"/>
      <c r="C18" s="31"/>
      <c r="D18" s="31"/>
      <c r="E18" s="25" t="str">
        <f>'Rekapitulace stavby'!E14</f>
        <v xml:space="preserve"> </v>
      </c>
      <c r="F18" s="25"/>
      <c r="G18" s="25"/>
      <c r="H18" s="25"/>
      <c r="I18" s="28" t="s">
        <v>24</v>
      </c>
      <c r="J18" s="25" t="str">
        <f>'Rekapitulace stavby'!AN14</f>
        <v/>
      </c>
      <c r="K18" s="31"/>
      <c r="L18" s="47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="2" customFormat="1" ht="6.96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7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="2" customFormat="1" ht="12" customHeight="1">
      <c r="A20" s="31"/>
      <c r="B20" s="32"/>
      <c r="C20" s="31"/>
      <c r="D20" s="28" t="s">
        <v>26</v>
      </c>
      <c r="E20" s="31"/>
      <c r="F20" s="31"/>
      <c r="G20" s="31"/>
      <c r="H20" s="31"/>
      <c r="I20" s="28" t="s">
        <v>23</v>
      </c>
      <c r="J20" s="25" t="str">
        <f>IF('Rekapitulace stavby'!AN16="","",'Rekapitulace stavby'!AN16)</f>
        <v/>
      </c>
      <c r="K20" s="31"/>
      <c r="L20" s="47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="2" customFormat="1" ht="18" customHeight="1">
      <c r="A21" s="31"/>
      <c r="B21" s="32"/>
      <c r="C21" s="31"/>
      <c r="D21" s="31"/>
      <c r="E21" s="25" t="str">
        <f>IF('Rekapitulace stavby'!E17="","",'Rekapitulace stavby'!E17)</f>
        <v xml:space="preserve"> </v>
      </c>
      <c r="F21" s="31"/>
      <c r="G21" s="31"/>
      <c r="H21" s="31"/>
      <c r="I21" s="28" t="s">
        <v>24</v>
      </c>
      <c r="J21" s="25" t="str">
        <f>IF('Rekapitulace stavby'!AN17="","",'Rekapitulace stavby'!AN17)</f>
        <v/>
      </c>
      <c r="K21" s="31"/>
      <c r="L21" s="47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="2" customFormat="1" ht="6.96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7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="2" customFormat="1" ht="12" customHeight="1">
      <c r="A23" s="31"/>
      <c r="B23" s="32"/>
      <c r="C23" s="31"/>
      <c r="D23" s="28" t="s">
        <v>28</v>
      </c>
      <c r="E23" s="31"/>
      <c r="F23" s="31"/>
      <c r="G23" s="31"/>
      <c r="H23" s="31"/>
      <c r="I23" s="28" t="s">
        <v>23</v>
      </c>
      <c r="J23" s="25" t="str">
        <f>IF('Rekapitulace stavby'!AN19="","",'Rekapitulace stavby'!AN19)</f>
        <v/>
      </c>
      <c r="K23" s="31"/>
      <c r="L23" s="47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="2" customFormat="1" ht="18" customHeight="1">
      <c r="A24" s="31"/>
      <c r="B24" s="32"/>
      <c r="C24" s="31"/>
      <c r="D24" s="31"/>
      <c r="E24" s="25" t="str">
        <f>IF('Rekapitulace stavby'!E20="","",'Rekapitulace stavby'!E20)</f>
        <v xml:space="preserve"> </v>
      </c>
      <c r="F24" s="31"/>
      <c r="G24" s="31"/>
      <c r="H24" s="31"/>
      <c r="I24" s="28" t="s">
        <v>24</v>
      </c>
      <c r="J24" s="25" t="str">
        <f>IF('Rekapitulace stavby'!AN20="","",'Rekapitulace stavby'!AN20)</f>
        <v/>
      </c>
      <c r="K24" s="31"/>
      <c r="L24" s="47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="2" customFormat="1" ht="6.96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7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="2" customFormat="1" ht="12" customHeight="1">
      <c r="A26" s="31"/>
      <c r="B26" s="32"/>
      <c r="C26" s="31"/>
      <c r="D26" s="28" t="s">
        <v>29</v>
      </c>
      <c r="E26" s="31"/>
      <c r="F26" s="31"/>
      <c r="G26" s="31"/>
      <c r="H26" s="31"/>
      <c r="I26" s="31"/>
      <c r="J26" s="31"/>
      <c r="K26" s="31"/>
      <c r="L26" s="47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="8" customFormat="1" ht="226.5" customHeight="1">
      <c r="A27" s="115"/>
      <c r="B27" s="116"/>
      <c r="C27" s="115"/>
      <c r="D27" s="115"/>
      <c r="E27" s="29" t="s">
        <v>116</v>
      </c>
      <c r="F27" s="29"/>
      <c r="G27" s="29"/>
      <c r="H27" s="29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="2" customFormat="1" ht="6.96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7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="2" customFormat="1" ht="6.96" customHeight="1">
      <c r="A29" s="31"/>
      <c r="B29" s="32"/>
      <c r="C29" s="31"/>
      <c r="D29" s="82"/>
      <c r="E29" s="82"/>
      <c r="F29" s="82"/>
      <c r="G29" s="82"/>
      <c r="H29" s="82"/>
      <c r="I29" s="82"/>
      <c r="J29" s="82"/>
      <c r="K29" s="82"/>
      <c r="L29" s="47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="2" customFormat="1" ht="25.44" customHeight="1">
      <c r="A30" s="31"/>
      <c r="B30" s="32"/>
      <c r="C30" s="31"/>
      <c r="D30" s="118" t="s">
        <v>31</v>
      </c>
      <c r="E30" s="31"/>
      <c r="F30" s="31"/>
      <c r="G30" s="31"/>
      <c r="H30" s="31"/>
      <c r="I30" s="31"/>
      <c r="J30" s="88">
        <f>ROUND(J119, 2)</f>
        <v>0</v>
      </c>
      <c r="K30" s="31"/>
      <c r="L30" s="47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="2" customFormat="1" ht="6.96" customHeight="1">
      <c r="A31" s="31"/>
      <c r="B31" s="32"/>
      <c r="C31" s="31"/>
      <c r="D31" s="82"/>
      <c r="E31" s="82"/>
      <c r="F31" s="82"/>
      <c r="G31" s="82"/>
      <c r="H31" s="82"/>
      <c r="I31" s="82"/>
      <c r="J31" s="82"/>
      <c r="K31" s="82"/>
      <c r="L31" s="47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="2" customFormat="1" ht="14.4" customHeight="1">
      <c r="A32" s="31"/>
      <c r="B32" s="32"/>
      <c r="C32" s="31"/>
      <c r="D32" s="31"/>
      <c r="E32" s="31"/>
      <c r="F32" s="36" t="s">
        <v>33</v>
      </c>
      <c r="G32" s="31"/>
      <c r="H32" s="31"/>
      <c r="I32" s="36" t="s">
        <v>32</v>
      </c>
      <c r="J32" s="36" t="s">
        <v>34</v>
      </c>
      <c r="K32" s="31"/>
      <c r="L32" s="47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="2" customFormat="1" ht="14.4" customHeight="1">
      <c r="A33" s="31"/>
      <c r="B33" s="32"/>
      <c r="C33" s="31"/>
      <c r="D33" s="119" t="s">
        <v>35</v>
      </c>
      <c r="E33" s="28" t="s">
        <v>36</v>
      </c>
      <c r="F33" s="120">
        <f>ROUND((SUM(BE119:BE159)),  2)</f>
        <v>0</v>
      </c>
      <c r="G33" s="31"/>
      <c r="H33" s="31"/>
      <c r="I33" s="121">
        <v>0.20999999999999999</v>
      </c>
      <c r="J33" s="120">
        <f>ROUND(((SUM(BE119:BE159))*I33),  2)</f>
        <v>0</v>
      </c>
      <c r="K33" s="31"/>
      <c r="L33" s="47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="2" customFormat="1" ht="14.4" customHeight="1">
      <c r="A34" s="31"/>
      <c r="B34" s="32"/>
      <c r="C34" s="31"/>
      <c r="D34" s="31"/>
      <c r="E34" s="28" t="s">
        <v>37</v>
      </c>
      <c r="F34" s="120">
        <f>ROUND((SUM(BF119:BF159)),  2)</f>
        <v>0</v>
      </c>
      <c r="G34" s="31"/>
      <c r="H34" s="31"/>
      <c r="I34" s="121">
        <v>0.12</v>
      </c>
      <c r="J34" s="120">
        <f>ROUND(((SUM(BF119:BF159))*I34),  2)</f>
        <v>0</v>
      </c>
      <c r="K34" s="31"/>
      <c r="L34" s="47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2"/>
      <c r="C35" s="31"/>
      <c r="D35" s="31"/>
      <c r="E35" s="28" t="s">
        <v>38</v>
      </c>
      <c r="F35" s="120">
        <f>ROUND((SUM(BG119:BG159)),  2)</f>
        <v>0</v>
      </c>
      <c r="G35" s="31"/>
      <c r="H35" s="31"/>
      <c r="I35" s="121">
        <v>0.20999999999999999</v>
      </c>
      <c r="J35" s="120">
        <f>0</f>
        <v>0</v>
      </c>
      <c r="K35" s="31"/>
      <c r="L35" s="47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2"/>
      <c r="C36" s="31"/>
      <c r="D36" s="31"/>
      <c r="E36" s="28" t="s">
        <v>39</v>
      </c>
      <c r="F36" s="120">
        <f>ROUND((SUM(BH119:BH159)),  2)</f>
        <v>0</v>
      </c>
      <c r="G36" s="31"/>
      <c r="H36" s="31"/>
      <c r="I36" s="121">
        <v>0.12</v>
      </c>
      <c r="J36" s="120">
        <f>0</f>
        <v>0</v>
      </c>
      <c r="K36" s="31"/>
      <c r="L36" s="47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2"/>
      <c r="C37" s="31"/>
      <c r="D37" s="31"/>
      <c r="E37" s="28" t="s">
        <v>40</v>
      </c>
      <c r="F37" s="120">
        <f>ROUND((SUM(BI119:BI159)),  2)</f>
        <v>0</v>
      </c>
      <c r="G37" s="31"/>
      <c r="H37" s="31"/>
      <c r="I37" s="121">
        <v>0</v>
      </c>
      <c r="J37" s="120">
        <f>0</f>
        <v>0</v>
      </c>
      <c r="K37" s="31"/>
      <c r="L37" s="47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="2" customFormat="1" ht="6.96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7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="2" customFormat="1" ht="25.44" customHeight="1">
      <c r="A39" s="31"/>
      <c r="B39" s="32"/>
      <c r="C39" s="122"/>
      <c r="D39" s="123" t="s">
        <v>41</v>
      </c>
      <c r="E39" s="73"/>
      <c r="F39" s="73"/>
      <c r="G39" s="124" t="s">
        <v>42</v>
      </c>
      <c r="H39" s="125" t="s">
        <v>43</v>
      </c>
      <c r="I39" s="73"/>
      <c r="J39" s="126">
        <f>SUM(J30:J37)</f>
        <v>0</v>
      </c>
      <c r="K39" s="127"/>
      <c r="L39" s="47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="2" customFormat="1" ht="14.4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7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47"/>
      <c r="D50" s="48" t="s">
        <v>44</v>
      </c>
      <c r="E50" s="49"/>
      <c r="F50" s="49"/>
      <c r="G50" s="48" t="s">
        <v>45</v>
      </c>
      <c r="H50" s="49"/>
      <c r="I50" s="49"/>
      <c r="J50" s="49"/>
      <c r="K50" s="49"/>
      <c r="L50" s="4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1"/>
      <c r="B61" s="32"/>
      <c r="C61" s="31"/>
      <c r="D61" s="50" t="s">
        <v>46</v>
      </c>
      <c r="E61" s="34"/>
      <c r="F61" s="128" t="s">
        <v>47</v>
      </c>
      <c r="G61" s="50" t="s">
        <v>46</v>
      </c>
      <c r="H61" s="34"/>
      <c r="I61" s="34"/>
      <c r="J61" s="129" t="s">
        <v>47</v>
      </c>
      <c r="K61" s="34"/>
      <c r="L61" s="47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1"/>
      <c r="B65" s="32"/>
      <c r="C65" s="31"/>
      <c r="D65" s="48" t="s">
        <v>48</v>
      </c>
      <c r="E65" s="51"/>
      <c r="F65" s="51"/>
      <c r="G65" s="48" t="s">
        <v>49</v>
      </c>
      <c r="H65" s="51"/>
      <c r="I65" s="51"/>
      <c r="J65" s="51"/>
      <c r="K65" s="51"/>
      <c r="L65" s="47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1"/>
      <c r="B76" s="32"/>
      <c r="C76" s="31"/>
      <c r="D76" s="50" t="s">
        <v>46</v>
      </c>
      <c r="E76" s="34"/>
      <c r="F76" s="128" t="s">
        <v>47</v>
      </c>
      <c r="G76" s="50" t="s">
        <v>46</v>
      </c>
      <c r="H76" s="34"/>
      <c r="I76" s="34"/>
      <c r="J76" s="129" t="s">
        <v>47</v>
      </c>
      <c r="K76" s="34"/>
      <c r="L76" s="47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="2" customFormat="1" ht="14.4" customHeight="1">
      <c r="A77" s="31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47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="2" customFormat="1" ht="6.96" customHeight="1">
      <c r="A81" s="31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47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117</v>
      </c>
      <c r="D82" s="31"/>
      <c r="E82" s="31"/>
      <c r="F82" s="31"/>
      <c r="G82" s="31"/>
      <c r="H82" s="31"/>
      <c r="I82" s="31"/>
      <c r="J82" s="31"/>
      <c r="K82" s="31"/>
      <c r="L82" s="47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7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1"/>
      <c r="E84" s="31"/>
      <c r="F84" s="31"/>
      <c r="G84" s="31"/>
      <c r="H84" s="31"/>
      <c r="I84" s="31"/>
      <c r="J84" s="31"/>
      <c r="K84" s="31"/>
      <c r="L84" s="47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1"/>
      <c r="D85" s="31"/>
      <c r="E85" s="114" t="str">
        <f>E7</f>
        <v xml:space="preserve">Příloha B -  Soupis stavebních prací s výkazem výměr  10.12.24</v>
      </c>
      <c r="F85" s="28"/>
      <c r="G85" s="28"/>
      <c r="H85" s="28"/>
      <c r="I85" s="31"/>
      <c r="J85" s="31"/>
      <c r="K85" s="31"/>
      <c r="L85" s="47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114</v>
      </c>
      <c r="D86" s="31"/>
      <c r="E86" s="31"/>
      <c r="F86" s="31"/>
      <c r="G86" s="31"/>
      <c r="H86" s="31"/>
      <c r="I86" s="31"/>
      <c r="J86" s="31"/>
      <c r="K86" s="31"/>
      <c r="L86" s="47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1"/>
      <c r="D87" s="31"/>
      <c r="E87" s="59" t="str">
        <f>E9</f>
        <v>10 - sanitární vybavení</v>
      </c>
      <c r="F87" s="31"/>
      <c r="G87" s="31"/>
      <c r="H87" s="31"/>
      <c r="I87" s="31"/>
      <c r="J87" s="31"/>
      <c r="K87" s="31"/>
      <c r="L87" s="47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7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1"/>
      <c r="E89" s="31"/>
      <c r="F89" s="25" t="str">
        <f>F12</f>
        <v xml:space="preserve"> </v>
      </c>
      <c r="G89" s="31"/>
      <c r="H89" s="31"/>
      <c r="I89" s="28" t="s">
        <v>20</v>
      </c>
      <c r="J89" s="61" t="str">
        <f>IF(J12="","",J12)</f>
        <v>19. 11. 2024</v>
      </c>
      <c r="K89" s="31"/>
      <c r="L89" s="47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7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15.15" customHeight="1">
      <c r="A91" s="31"/>
      <c r="B91" s="32"/>
      <c r="C91" s="28" t="s">
        <v>22</v>
      </c>
      <c r="D91" s="31"/>
      <c r="E91" s="31"/>
      <c r="F91" s="25" t="str">
        <f>E15</f>
        <v xml:space="preserve"> </v>
      </c>
      <c r="G91" s="31"/>
      <c r="H91" s="31"/>
      <c r="I91" s="28" t="s">
        <v>26</v>
      </c>
      <c r="J91" s="29" t="str">
        <f>E21</f>
        <v xml:space="preserve"> </v>
      </c>
      <c r="K91" s="31"/>
      <c r="L91" s="47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15.15" customHeight="1">
      <c r="A92" s="31"/>
      <c r="B92" s="32"/>
      <c r="C92" s="28" t="s">
        <v>25</v>
      </c>
      <c r="D92" s="31"/>
      <c r="E92" s="31"/>
      <c r="F92" s="25" t="str">
        <f>IF(E18="","",E18)</f>
        <v xml:space="preserve"> </v>
      </c>
      <c r="G92" s="31"/>
      <c r="H92" s="31"/>
      <c r="I92" s="28" t="s">
        <v>28</v>
      </c>
      <c r="J92" s="29" t="str">
        <f>E24</f>
        <v xml:space="preserve"> </v>
      </c>
      <c r="K92" s="31"/>
      <c r="L92" s="47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7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30" t="s">
        <v>118</v>
      </c>
      <c r="D94" s="122"/>
      <c r="E94" s="122"/>
      <c r="F94" s="122"/>
      <c r="G94" s="122"/>
      <c r="H94" s="122"/>
      <c r="I94" s="122"/>
      <c r="J94" s="131" t="s">
        <v>119</v>
      </c>
      <c r="K94" s="122"/>
      <c r="L94" s="47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7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32" t="s">
        <v>120</v>
      </c>
      <c r="D96" s="31"/>
      <c r="E96" s="31"/>
      <c r="F96" s="31"/>
      <c r="G96" s="31"/>
      <c r="H96" s="31"/>
      <c r="I96" s="31"/>
      <c r="J96" s="88">
        <f>J119</f>
        <v>0</v>
      </c>
      <c r="K96" s="31"/>
      <c r="L96" s="47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8" t="s">
        <v>121</v>
      </c>
    </row>
    <row r="97" s="9" customFormat="1" ht="24.96" customHeight="1">
      <c r="A97" s="9"/>
      <c r="B97" s="133"/>
      <c r="C97" s="9"/>
      <c r="D97" s="134" t="s">
        <v>1417</v>
      </c>
      <c r="E97" s="135"/>
      <c r="F97" s="135"/>
      <c r="G97" s="135"/>
      <c r="H97" s="135"/>
      <c r="I97" s="135"/>
      <c r="J97" s="136">
        <f>J120</f>
        <v>0</v>
      </c>
      <c r="K97" s="9"/>
      <c r="L97" s="13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33"/>
      <c r="C98" s="9"/>
      <c r="D98" s="134" t="s">
        <v>1440</v>
      </c>
      <c r="E98" s="135"/>
      <c r="F98" s="135"/>
      <c r="G98" s="135"/>
      <c r="H98" s="135"/>
      <c r="I98" s="135"/>
      <c r="J98" s="136">
        <f>J126</f>
        <v>0</v>
      </c>
      <c r="K98" s="9"/>
      <c r="L98" s="13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0" customFormat="1" ht="19.92" customHeight="1">
      <c r="A99" s="10"/>
      <c r="B99" s="137"/>
      <c r="C99" s="10"/>
      <c r="D99" s="138" t="s">
        <v>1441</v>
      </c>
      <c r="E99" s="139"/>
      <c r="F99" s="139"/>
      <c r="G99" s="139"/>
      <c r="H99" s="139"/>
      <c r="I99" s="139"/>
      <c r="J99" s="140">
        <f>J127</f>
        <v>0</v>
      </c>
      <c r="K99" s="10"/>
      <c r="L99" s="13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1"/>
      <c r="B100" s="32"/>
      <c r="C100" s="31"/>
      <c r="D100" s="31"/>
      <c r="E100" s="31"/>
      <c r="F100" s="31"/>
      <c r="G100" s="31"/>
      <c r="H100" s="31"/>
      <c r="I100" s="31"/>
      <c r="J100" s="31"/>
      <c r="K100" s="31"/>
      <c r="L100" s="47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="2" customFormat="1" ht="6.96" customHeight="1">
      <c r="A101" s="31"/>
      <c r="B101" s="52"/>
      <c r="C101" s="53"/>
      <c r="D101" s="53"/>
      <c r="E101" s="53"/>
      <c r="F101" s="53"/>
      <c r="G101" s="53"/>
      <c r="H101" s="53"/>
      <c r="I101" s="53"/>
      <c r="J101" s="53"/>
      <c r="K101" s="53"/>
      <c r="L101" s="47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5" s="2" customFormat="1" ht="6.96" customHeight="1">
      <c r="A105" s="31"/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47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="2" customFormat="1" ht="24.96" customHeight="1">
      <c r="A106" s="31"/>
      <c r="B106" s="32"/>
      <c r="C106" s="22" t="s">
        <v>141</v>
      </c>
      <c r="D106" s="31"/>
      <c r="E106" s="31"/>
      <c r="F106" s="31"/>
      <c r="G106" s="31"/>
      <c r="H106" s="31"/>
      <c r="I106" s="31"/>
      <c r="J106" s="31"/>
      <c r="K106" s="31"/>
      <c r="L106" s="47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="2" customFormat="1" ht="6.96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47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12" customHeight="1">
      <c r="A108" s="31"/>
      <c r="B108" s="32"/>
      <c r="C108" s="28" t="s">
        <v>14</v>
      </c>
      <c r="D108" s="31"/>
      <c r="E108" s="31"/>
      <c r="F108" s="31"/>
      <c r="G108" s="31"/>
      <c r="H108" s="31"/>
      <c r="I108" s="31"/>
      <c r="J108" s="31"/>
      <c r="K108" s="31"/>
      <c r="L108" s="47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="2" customFormat="1" ht="16.5" customHeight="1">
      <c r="A109" s="31"/>
      <c r="B109" s="32"/>
      <c r="C109" s="31"/>
      <c r="D109" s="31"/>
      <c r="E109" s="114" t="str">
        <f>E7</f>
        <v xml:space="preserve">Příloha B -  Soupis stavebních prací s výkazem výměr  10.12.24</v>
      </c>
      <c r="F109" s="28"/>
      <c r="G109" s="28"/>
      <c r="H109" s="28"/>
      <c r="I109" s="31"/>
      <c r="J109" s="31"/>
      <c r="K109" s="31"/>
      <c r="L109" s="47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="2" customFormat="1" ht="12" customHeight="1">
      <c r="A110" s="31"/>
      <c r="B110" s="32"/>
      <c r="C110" s="28" t="s">
        <v>114</v>
      </c>
      <c r="D110" s="31"/>
      <c r="E110" s="31"/>
      <c r="F110" s="31"/>
      <c r="G110" s="31"/>
      <c r="H110" s="31"/>
      <c r="I110" s="31"/>
      <c r="J110" s="31"/>
      <c r="K110" s="31"/>
      <c r="L110" s="47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="2" customFormat="1" ht="16.5" customHeight="1">
      <c r="A111" s="31"/>
      <c r="B111" s="32"/>
      <c r="C111" s="31"/>
      <c r="D111" s="31"/>
      <c r="E111" s="59" t="str">
        <f>E9</f>
        <v>10 - sanitární vybavení</v>
      </c>
      <c r="F111" s="31"/>
      <c r="G111" s="31"/>
      <c r="H111" s="31"/>
      <c r="I111" s="31"/>
      <c r="J111" s="31"/>
      <c r="K111" s="31"/>
      <c r="L111" s="47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6.96" customHeight="1">
      <c r="A112" s="31"/>
      <c r="B112" s="32"/>
      <c r="C112" s="31"/>
      <c r="D112" s="31"/>
      <c r="E112" s="31"/>
      <c r="F112" s="31"/>
      <c r="G112" s="31"/>
      <c r="H112" s="31"/>
      <c r="I112" s="31"/>
      <c r="J112" s="31"/>
      <c r="K112" s="31"/>
      <c r="L112" s="47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12" customHeight="1">
      <c r="A113" s="31"/>
      <c r="B113" s="32"/>
      <c r="C113" s="28" t="s">
        <v>18</v>
      </c>
      <c r="D113" s="31"/>
      <c r="E113" s="31"/>
      <c r="F113" s="25" t="str">
        <f>F12</f>
        <v xml:space="preserve"> </v>
      </c>
      <c r="G113" s="31"/>
      <c r="H113" s="31"/>
      <c r="I113" s="28" t="s">
        <v>20</v>
      </c>
      <c r="J113" s="61" t="str">
        <f>IF(J12="","",J12)</f>
        <v>19. 11. 2024</v>
      </c>
      <c r="K113" s="31"/>
      <c r="L113" s="47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6.96" customHeight="1">
      <c r="A114" s="31"/>
      <c r="B114" s="32"/>
      <c r="C114" s="31"/>
      <c r="D114" s="31"/>
      <c r="E114" s="31"/>
      <c r="F114" s="31"/>
      <c r="G114" s="31"/>
      <c r="H114" s="31"/>
      <c r="I114" s="31"/>
      <c r="J114" s="31"/>
      <c r="K114" s="31"/>
      <c r="L114" s="47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15.15" customHeight="1">
      <c r="A115" s="31"/>
      <c r="B115" s="32"/>
      <c r="C115" s="28" t="s">
        <v>22</v>
      </c>
      <c r="D115" s="31"/>
      <c r="E115" s="31"/>
      <c r="F115" s="25" t="str">
        <f>E15</f>
        <v xml:space="preserve"> </v>
      </c>
      <c r="G115" s="31"/>
      <c r="H115" s="31"/>
      <c r="I115" s="28" t="s">
        <v>26</v>
      </c>
      <c r="J115" s="29" t="str">
        <f>E21</f>
        <v xml:space="preserve"> </v>
      </c>
      <c r="K115" s="31"/>
      <c r="L115" s="47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2" customFormat="1" ht="15.15" customHeight="1">
      <c r="A116" s="31"/>
      <c r="B116" s="32"/>
      <c r="C116" s="28" t="s">
        <v>25</v>
      </c>
      <c r="D116" s="31"/>
      <c r="E116" s="31"/>
      <c r="F116" s="25" t="str">
        <f>IF(E18="","",E18)</f>
        <v xml:space="preserve"> </v>
      </c>
      <c r="G116" s="31"/>
      <c r="H116" s="31"/>
      <c r="I116" s="28" t="s">
        <v>28</v>
      </c>
      <c r="J116" s="29" t="str">
        <f>E24</f>
        <v xml:space="preserve"> </v>
      </c>
      <c r="K116" s="31"/>
      <c r="L116" s="47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="2" customFormat="1" ht="10.32" customHeight="1">
      <c r="A117" s="31"/>
      <c r="B117" s="32"/>
      <c r="C117" s="31"/>
      <c r="D117" s="31"/>
      <c r="E117" s="31"/>
      <c r="F117" s="31"/>
      <c r="G117" s="31"/>
      <c r="H117" s="31"/>
      <c r="I117" s="31"/>
      <c r="J117" s="31"/>
      <c r="K117" s="31"/>
      <c r="L117" s="47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="11" customFormat="1" ht="29.28" customHeight="1">
      <c r="A118" s="141"/>
      <c r="B118" s="142"/>
      <c r="C118" s="143" t="s">
        <v>142</v>
      </c>
      <c r="D118" s="144" t="s">
        <v>56</v>
      </c>
      <c r="E118" s="144" t="s">
        <v>52</v>
      </c>
      <c r="F118" s="144" t="s">
        <v>53</v>
      </c>
      <c r="G118" s="144" t="s">
        <v>143</v>
      </c>
      <c r="H118" s="144" t="s">
        <v>144</v>
      </c>
      <c r="I118" s="144" t="s">
        <v>145</v>
      </c>
      <c r="J118" s="144" t="s">
        <v>119</v>
      </c>
      <c r="K118" s="145" t="s">
        <v>146</v>
      </c>
      <c r="L118" s="146"/>
      <c r="M118" s="78" t="s">
        <v>1</v>
      </c>
      <c r="N118" s="79" t="s">
        <v>35</v>
      </c>
      <c r="O118" s="79" t="s">
        <v>147</v>
      </c>
      <c r="P118" s="79" t="s">
        <v>148</v>
      </c>
      <c r="Q118" s="79" t="s">
        <v>149</v>
      </c>
      <c r="R118" s="79" t="s">
        <v>150</v>
      </c>
      <c r="S118" s="79" t="s">
        <v>151</v>
      </c>
      <c r="T118" s="80" t="s">
        <v>152</v>
      </c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</row>
    <row r="119" s="2" customFormat="1" ht="22.8" customHeight="1">
      <c r="A119" s="31"/>
      <c r="B119" s="32"/>
      <c r="C119" s="85" t="s">
        <v>153</v>
      </c>
      <c r="D119" s="31"/>
      <c r="E119" s="31"/>
      <c r="F119" s="31"/>
      <c r="G119" s="31"/>
      <c r="H119" s="31"/>
      <c r="I119" s="31"/>
      <c r="J119" s="147">
        <f>BK119</f>
        <v>0</v>
      </c>
      <c r="K119" s="31"/>
      <c r="L119" s="32"/>
      <c r="M119" s="81"/>
      <c r="N119" s="65"/>
      <c r="O119" s="82"/>
      <c r="P119" s="148">
        <f>P120+P126</f>
        <v>0</v>
      </c>
      <c r="Q119" s="82"/>
      <c r="R119" s="148">
        <f>R120+R126</f>
        <v>0</v>
      </c>
      <c r="S119" s="82"/>
      <c r="T119" s="149">
        <f>T120+T126</f>
        <v>0</v>
      </c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T119" s="18" t="s">
        <v>70</v>
      </c>
      <c r="AU119" s="18" t="s">
        <v>121</v>
      </c>
      <c r="BK119" s="150">
        <f>BK120+BK126</f>
        <v>0</v>
      </c>
    </row>
    <row r="120" s="12" customFormat="1" ht="25.92" customHeight="1">
      <c r="A120" s="12"/>
      <c r="B120" s="151"/>
      <c r="C120" s="12"/>
      <c r="D120" s="152" t="s">
        <v>70</v>
      </c>
      <c r="E120" s="153" t="s">
        <v>1196</v>
      </c>
      <c r="F120" s="153" t="s">
        <v>1196</v>
      </c>
      <c r="G120" s="12"/>
      <c r="H120" s="12"/>
      <c r="I120" s="12"/>
      <c r="J120" s="154">
        <f>BK120</f>
        <v>0</v>
      </c>
      <c r="K120" s="12"/>
      <c r="L120" s="151"/>
      <c r="M120" s="155"/>
      <c r="N120" s="156"/>
      <c r="O120" s="156"/>
      <c r="P120" s="157">
        <f>SUM(P121:P125)</f>
        <v>0</v>
      </c>
      <c r="Q120" s="156"/>
      <c r="R120" s="157">
        <f>SUM(R121:R125)</f>
        <v>0</v>
      </c>
      <c r="S120" s="156"/>
      <c r="T120" s="158">
        <f>SUM(T121:T125)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52" t="s">
        <v>76</v>
      </c>
      <c r="AT120" s="159" t="s">
        <v>70</v>
      </c>
      <c r="AU120" s="159" t="s">
        <v>71</v>
      </c>
      <c r="AY120" s="152" t="s">
        <v>156</v>
      </c>
      <c r="BK120" s="160">
        <f>SUM(BK121:BK125)</f>
        <v>0</v>
      </c>
    </row>
    <row r="121" s="2" customFormat="1" ht="62.7" customHeight="1">
      <c r="A121" s="31"/>
      <c r="B121" s="163"/>
      <c r="C121" s="164" t="s">
        <v>238</v>
      </c>
      <c r="D121" s="164" t="s">
        <v>158</v>
      </c>
      <c r="E121" s="165" t="s">
        <v>1278</v>
      </c>
      <c r="F121" s="166" t="s">
        <v>1418</v>
      </c>
      <c r="G121" s="167" t="s">
        <v>1</v>
      </c>
      <c r="H121" s="168">
        <v>0</v>
      </c>
      <c r="I121" s="169">
        <v>0</v>
      </c>
      <c r="J121" s="169">
        <f>ROUND(I121*H121,2)</f>
        <v>0</v>
      </c>
      <c r="K121" s="166" t="s">
        <v>1</v>
      </c>
      <c r="L121" s="32"/>
      <c r="M121" s="170" t="s">
        <v>1</v>
      </c>
      <c r="N121" s="171" t="s">
        <v>36</v>
      </c>
      <c r="O121" s="172">
        <v>0</v>
      </c>
      <c r="P121" s="172">
        <f>O121*H121</f>
        <v>0</v>
      </c>
      <c r="Q121" s="172">
        <v>0</v>
      </c>
      <c r="R121" s="172">
        <f>Q121*H121</f>
        <v>0</v>
      </c>
      <c r="S121" s="172">
        <v>0</v>
      </c>
      <c r="T121" s="173">
        <f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174" t="s">
        <v>86</v>
      </c>
      <c r="AT121" s="174" t="s">
        <v>158</v>
      </c>
      <c r="AU121" s="174" t="s">
        <v>76</v>
      </c>
      <c r="AY121" s="18" t="s">
        <v>156</v>
      </c>
      <c r="BE121" s="175">
        <f>IF(N121="základní",J121,0)</f>
        <v>0</v>
      </c>
      <c r="BF121" s="175">
        <f>IF(N121="snížená",J121,0)</f>
        <v>0</v>
      </c>
      <c r="BG121" s="175">
        <f>IF(N121="zákl. přenesená",J121,0)</f>
        <v>0</v>
      </c>
      <c r="BH121" s="175">
        <f>IF(N121="sníž. přenesená",J121,0)</f>
        <v>0</v>
      </c>
      <c r="BI121" s="175">
        <f>IF(N121="nulová",J121,0)</f>
        <v>0</v>
      </c>
      <c r="BJ121" s="18" t="s">
        <v>76</v>
      </c>
      <c r="BK121" s="175">
        <f>ROUND(I121*H121,2)</f>
        <v>0</v>
      </c>
      <c r="BL121" s="18" t="s">
        <v>86</v>
      </c>
      <c r="BM121" s="174" t="s">
        <v>1442</v>
      </c>
    </row>
    <row r="122" s="2" customFormat="1">
      <c r="A122" s="31"/>
      <c r="B122" s="32"/>
      <c r="C122" s="31"/>
      <c r="D122" s="176" t="s">
        <v>162</v>
      </c>
      <c r="E122" s="31"/>
      <c r="F122" s="177" t="s">
        <v>1418</v>
      </c>
      <c r="G122" s="31"/>
      <c r="H122" s="31"/>
      <c r="I122" s="31"/>
      <c r="J122" s="31"/>
      <c r="K122" s="31"/>
      <c r="L122" s="32"/>
      <c r="M122" s="178"/>
      <c r="N122" s="179"/>
      <c r="O122" s="69"/>
      <c r="P122" s="69"/>
      <c r="Q122" s="69"/>
      <c r="R122" s="69"/>
      <c r="S122" s="69"/>
      <c r="T122" s="70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T122" s="18" t="s">
        <v>162</v>
      </c>
      <c r="AU122" s="18" t="s">
        <v>76</v>
      </c>
    </row>
    <row r="123" s="13" customFormat="1">
      <c r="A123" s="13"/>
      <c r="B123" s="180"/>
      <c r="C123" s="13"/>
      <c r="D123" s="176" t="s">
        <v>163</v>
      </c>
      <c r="E123" s="181" t="s">
        <v>1</v>
      </c>
      <c r="F123" s="182" t="s">
        <v>1420</v>
      </c>
      <c r="G123" s="13"/>
      <c r="H123" s="181" t="s">
        <v>1</v>
      </c>
      <c r="I123" s="13"/>
      <c r="J123" s="13"/>
      <c r="K123" s="13"/>
      <c r="L123" s="180"/>
      <c r="M123" s="183"/>
      <c r="N123" s="184"/>
      <c r="O123" s="184"/>
      <c r="P123" s="184"/>
      <c r="Q123" s="184"/>
      <c r="R123" s="184"/>
      <c r="S123" s="184"/>
      <c r="T123" s="18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181" t="s">
        <v>163</v>
      </c>
      <c r="AU123" s="181" t="s">
        <v>76</v>
      </c>
      <c r="AV123" s="13" t="s">
        <v>76</v>
      </c>
      <c r="AW123" s="13" t="s">
        <v>27</v>
      </c>
      <c r="AX123" s="13" t="s">
        <v>71</v>
      </c>
      <c r="AY123" s="181" t="s">
        <v>156</v>
      </c>
    </row>
    <row r="124" s="13" customFormat="1">
      <c r="A124" s="13"/>
      <c r="B124" s="180"/>
      <c r="C124" s="13"/>
      <c r="D124" s="176" t="s">
        <v>163</v>
      </c>
      <c r="E124" s="181" t="s">
        <v>1</v>
      </c>
      <c r="F124" s="182" t="s">
        <v>1282</v>
      </c>
      <c r="G124" s="13"/>
      <c r="H124" s="181" t="s">
        <v>1</v>
      </c>
      <c r="I124" s="13"/>
      <c r="J124" s="13"/>
      <c r="K124" s="13"/>
      <c r="L124" s="180"/>
      <c r="M124" s="183"/>
      <c r="N124" s="184"/>
      <c r="O124" s="184"/>
      <c r="P124" s="184"/>
      <c r="Q124" s="184"/>
      <c r="R124" s="184"/>
      <c r="S124" s="184"/>
      <c r="T124" s="18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81" t="s">
        <v>163</v>
      </c>
      <c r="AU124" s="181" t="s">
        <v>76</v>
      </c>
      <c r="AV124" s="13" t="s">
        <v>76</v>
      </c>
      <c r="AW124" s="13" t="s">
        <v>27</v>
      </c>
      <c r="AX124" s="13" t="s">
        <v>71</v>
      </c>
      <c r="AY124" s="181" t="s">
        <v>156</v>
      </c>
    </row>
    <row r="125" s="15" customFormat="1">
      <c r="A125" s="15"/>
      <c r="B125" s="193"/>
      <c r="C125" s="15"/>
      <c r="D125" s="176" t="s">
        <v>163</v>
      </c>
      <c r="E125" s="194" t="s">
        <v>1</v>
      </c>
      <c r="F125" s="195" t="s">
        <v>166</v>
      </c>
      <c r="G125" s="15"/>
      <c r="H125" s="196">
        <v>0</v>
      </c>
      <c r="I125" s="15"/>
      <c r="J125" s="15"/>
      <c r="K125" s="15"/>
      <c r="L125" s="193"/>
      <c r="M125" s="197"/>
      <c r="N125" s="198"/>
      <c r="O125" s="198"/>
      <c r="P125" s="198"/>
      <c r="Q125" s="198"/>
      <c r="R125" s="198"/>
      <c r="S125" s="198"/>
      <c r="T125" s="199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194" t="s">
        <v>163</v>
      </c>
      <c r="AU125" s="194" t="s">
        <v>76</v>
      </c>
      <c r="AV125" s="15" t="s">
        <v>86</v>
      </c>
      <c r="AW125" s="15" t="s">
        <v>27</v>
      </c>
      <c r="AX125" s="15" t="s">
        <v>76</v>
      </c>
      <c r="AY125" s="194" t="s">
        <v>156</v>
      </c>
    </row>
    <row r="126" s="12" customFormat="1" ht="25.92" customHeight="1">
      <c r="A126" s="12"/>
      <c r="B126" s="151"/>
      <c r="C126" s="12"/>
      <c r="D126" s="152" t="s">
        <v>70</v>
      </c>
      <c r="E126" s="153" t="s">
        <v>154</v>
      </c>
      <c r="F126" s="153" t="s">
        <v>154</v>
      </c>
      <c r="G126" s="12"/>
      <c r="H126" s="12"/>
      <c r="I126" s="12"/>
      <c r="J126" s="154">
        <f>BK126</f>
        <v>0</v>
      </c>
      <c r="K126" s="12"/>
      <c r="L126" s="151"/>
      <c r="M126" s="155"/>
      <c r="N126" s="156"/>
      <c r="O126" s="156"/>
      <c r="P126" s="157">
        <f>P127</f>
        <v>0</v>
      </c>
      <c r="Q126" s="156"/>
      <c r="R126" s="157">
        <f>R127</f>
        <v>0</v>
      </c>
      <c r="S126" s="156"/>
      <c r="T126" s="158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2" t="s">
        <v>76</v>
      </c>
      <c r="AT126" s="159" t="s">
        <v>70</v>
      </c>
      <c r="AU126" s="159" t="s">
        <v>71</v>
      </c>
      <c r="AY126" s="152" t="s">
        <v>156</v>
      </c>
      <c r="BK126" s="160">
        <f>BK127</f>
        <v>0</v>
      </c>
    </row>
    <row r="127" s="12" customFormat="1" ht="22.8" customHeight="1">
      <c r="A127" s="12"/>
      <c r="B127" s="151"/>
      <c r="C127" s="12"/>
      <c r="D127" s="152" t="s">
        <v>70</v>
      </c>
      <c r="E127" s="161" t="s">
        <v>1443</v>
      </c>
      <c r="F127" s="161" t="s">
        <v>1444</v>
      </c>
      <c r="G127" s="12"/>
      <c r="H127" s="12"/>
      <c r="I127" s="12"/>
      <c r="J127" s="162">
        <f>BK127</f>
        <v>0</v>
      </c>
      <c r="K127" s="12"/>
      <c r="L127" s="151"/>
      <c r="M127" s="155"/>
      <c r="N127" s="156"/>
      <c r="O127" s="156"/>
      <c r="P127" s="157">
        <f>SUM(P128:P159)</f>
        <v>0</v>
      </c>
      <c r="Q127" s="156"/>
      <c r="R127" s="157">
        <f>SUM(R128:R159)</f>
        <v>0</v>
      </c>
      <c r="S127" s="156"/>
      <c r="T127" s="158">
        <f>SUM(T128:T159)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2" t="s">
        <v>76</v>
      </c>
      <c r="AT127" s="159" t="s">
        <v>70</v>
      </c>
      <c r="AU127" s="159" t="s">
        <v>76</v>
      </c>
      <c r="AY127" s="152" t="s">
        <v>156</v>
      </c>
      <c r="BK127" s="160">
        <f>SUM(BK128:BK159)</f>
        <v>0</v>
      </c>
    </row>
    <row r="128" s="2" customFormat="1" ht="16.5" customHeight="1">
      <c r="A128" s="31"/>
      <c r="B128" s="163"/>
      <c r="C128" s="164" t="s">
        <v>76</v>
      </c>
      <c r="D128" s="164" t="s">
        <v>158</v>
      </c>
      <c r="E128" s="165" t="s">
        <v>1445</v>
      </c>
      <c r="F128" s="166" t="s">
        <v>1446</v>
      </c>
      <c r="G128" s="167" t="s">
        <v>1046</v>
      </c>
      <c r="H128" s="168">
        <v>1</v>
      </c>
      <c r="I128" s="169">
        <v>0</v>
      </c>
      <c r="J128" s="169">
        <f>ROUND(I128*H128,2)</f>
        <v>0</v>
      </c>
      <c r="K128" s="166" t="s">
        <v>1</v>
      </c>
      <c r="L128" s="32"/>
      <c r="M128" s="170" t="s">
        <v>1</v>
      </c>
      <c r="N128" s="171" t="s">
        <v>36</v>
      </c>
      <c r="O128" s="172">
        <v>0</v>
      </c>
      <c r="P128" s="172">
        <f>O128*H128</f>
        <v>0</v>
      </c>
      <c r="Q128" s="172">
        <v>0</v>
      </c>
      <c r="R128" s="172">
        <f>Q128*H128</f>
        <v>0</v>
      </c>
      <c r="S128" s="172">
        <v>0</v>
      </c>
      <c r="T128" s="173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74" t="s">
        <v>86</v>
      </c>
      <c r="AT128" s="174" t="s">
        <v>158</v>
      </c>
      <c r="AU128" s="174" t="s">
        <v>80</v>
      </c>
      <c r="AY128" s="18" t="s">
        <v>156</v>
      </c>
      <c r="BE128" s="175">
        <f>IF(N128="základní",J128,0)</f>
        <v>0</v>
      </c>
      <c r="BF128" s="175">
        <f>IF(N128="snížená",J128,0)</f>
        <v>0</v>
      </c>
      <c r="BG128" s="175">
        <f>IF(N128="zákl. přenesená",J128,0)</f>
        <v>0</v>
      </c>
      <c r="BH128" s="175">
        <f>IF(N128="sníž. přenesená",J128,0)</f>
        <v>0</v>
      </c>
      <c r="BI128" s="175">
        <f>IF(N128="nulová",J128,0)</f>
        <v>0</v>
      </c>
      <c r="BJ128" s="18" t="s">
        <v>76</v>
      </c>
      <c r="BK128" s="175">
        <f>ROUND(I128*H128,2)</f>
        <v>0</v>
      </c>
      <c r="BL128" s="18" t="s">
        <v>86</v>
      </c>
      <c r="BM128" s="174" t="s">
        <v>80</v>
      </c>
    </row>
    <row r="129" s="2" customFormat="1">
      <c r="A129" s="31"/>
      <c r="B129" s="32"/>
      <c r="C129" s="31"/>
      <c r="D129" s="176" t="s">
        <v>162</v>
      </c>
      <c r="E129" s="31"/>
      <c r="F129" s="177" t="s">
        <v>1446</v>
      </c>
      <c r="G129" s="31"/>
      <c r="H129" s="31"/>
      <c r="I129" s="31"/>
      <c r="J129" s="31"/>
      <c r="K129" s="31"/>
      <c r="L129" s="32"/>
      <c r="M129" s="178"/>
      <c r="N129" s="179"/>
      <c r="O129" s="69"/>
      <c r="P129" s="69"/>
      <c r="Q129" s="69"/>
      <c r="R129" s="69"/>
      <c r="S129" s="69"/>
      <c r="T129" s="70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T129" s="18" t="s">
        <v>162</v>
      </c>
      <c r="AU129" s="18" t="s">
        <v>80</v>
      </c>
    </row>
    <row r="130" s="2" customFormat="1" ht="24.15" customHeight="1">
      <c r="A130" s="31"/>
      <c r="B130" s="163"/>
      <c r="C130" s="164" t="s">
        <v>80</v>
      </c>
      <c r="D130" s="164" t="s">
        <v>158</v>
      </c>
      <c r="E130" s="165" t="s">
        <v>1447</v>
      </c>
      <c r="F130" s="166" t="s">
        <v>1448</v>
      </c>
      <c r="G130" s="167" t="s">
        <v>427</v>
      </c>
      <c r="H130" s="168">
        <v>2</v>
      </c>
      <c r="I130" s="169">
        <v>0</v>
      </c>
      <c r="J130" s="169">
        <f>ROUND(I130*H130,2)</f>
        <v>0</v>
      </c>
      <c r="K130" s="166" t="s">
        <v>1</v>
      </c>
      <c r="L130" s="32"/>
      <c r="M130" s="170" t="s">
        <v>1</v>
      </c>
      <c r="N130" s="171" t="s">
        <v>36</v>
      </c>
      <c r="O130" s="172">
        <v>0</v>
      </c>
      <c r="P130" s="172">
        <f>O130*H130</f>
        <v>0</v>
      </c>
      <c r="Q130" s="172">
        <v>0</v>
      </c>
      <c r="R130" s="172">
        <f>Q130*H130</f>
        <v>0</v>
      </c>
      <c r="S130" s="172">
        <v>0</v>
      </c>
      <c r="T130" s="173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74" t="s">
        <v>86</v>
      </c>
      <c r="AT130" s="174" t="s">
        <v>158</v>
      </c>
      <c r="AU130" s="174" t="s">
        <v>80</v>
      </c>
      <c r="AY130" s="18" t="s">
        <v>156</v>
      </c>
      <c r="BE130" s="175">
        <f>IF(N130="základní",J130,0)</f>
        <v>0</v>
      </c>
      <c r="BF130" s="175">
        <f>IF(N130="snížená",J130,0)</f>
        <v>0</v>
      </c>
      <c r="BG130" s="175">
        <f>IF(N130="zákl. přenesená",J130,0)</f>
        <v>0</v>
      </c>
      <c r="BH130" s="175">
        <f>IF(N130="sníž. přenesená",J130,0)</f>
        <v>0</v>
      </c>
      <c r="BI130" s="175">
        <f>IF(N130="nulová",J130,0)</f>
        <v>0</v>
      </c>
      <c r="BJ130" s="18" t="s">
        <v>76</v>
      </c>
      <c r="BK130" s="175">
        <f>ROUND(I130*H130,2)</f>
        <v>0</v>
      </c>
      <c r="BL130" s="18" t="s">
        <v>86</v>
      </c>
      <c r="BM130" s="174" t="s">
        <v>86</v>
      </c>
    </row>
    <row r="131" s="2" customFormat="1">
      <c r="A131" s="31"/>
      <c r="B131" s="32"/>
      <c r="C131" s="31"/>
      <c r="D131" s="176" t="s">
        <v>162</v>
      </c>
      <c r="E131" s="31"/>
      <c r="F131" s="177" t="s">
        <v>1448</v>
      </c>
      <c r="G131" s="31"/>
      <c r="H131" s="31"/>
      <c r="I131" s="31"/>
      <c r="J131" s="31"/>
      <c r="K131" s="31"/>
      <c r="L131" s="32"/>
      <c r="M131" s="178"/>
      <c r="N131" s="179"/>
      <c r="O131" s="69"/>
      <c r="P131" s="69"/>
      <c r="Q131" s="69"/>
      <c r="R131" s="69"/>
      <c r="S131" s="69"/>
      <c r="T131" s="70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8" t="s">
        <v>162</v>
      </c>
      <c r="AU131" s="18" t="s">
        <v>80</v>
      </c>
    </row>
    <row r="132" s="2" customFormat="1" ht="16.5" customHeight="1">
      <c r="A132" s="31"/>
      <c r="B132" s="163"/>
      <c r="C132" s="164" t="s">
        <v>83</v>
      </c>
      <c r="D132" s="164" t="s">
        <v>158</v>
      </c>
      <c r="E132" s="165" t="s">
        <v>1449</v>
      </c>
      <c r="F132" s="166" t="s">
        <v>1450</v>
      </c>
      <c r="G132" s="167" t="s">
        <v>427</v>
      </c>
      <c r="H132" s="168">
        <v>4</v>
      </c>
      <c r="I132" s="169">
        <v>0</v>
      </c>
      <c r="J132" s="169">
        <f>ROUND(I132*H132,2)</f>
        <v>0</v>
      </c>
      <c r="K132" s="166" t="s">
        <v>1</v>
      </c>
      <c r="L132" s="32"/>
      <c r="M132" s="170" t="s">
        <v>1</v>
      </c>
      <c r="N132" s="171" t="s">
        <v>36</v>
      </c>
      <c r="O132" s="172">
        <v>0</v>
      </c>
      <c r="P132" s="172">
        <f>O132*H132</f>
        <v>0</v>
      </c>
      <c r="Q132" s="172">
        <v>0</v>
      </c>
      <c r="R132" s="172">
        <f>Q132*H132</f>
        <v>0</v>
      </c>
      <c r="S132" s="172">
        <v>0</v>
      </c>
      <c r="T132" s="173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74" t="s">
        <v>86</v>
      </c>
      <c r="AT132" s="174" t="s">
        <v>158</v>
      </c>
      <c r="AU132" s="174" t="s">
        <v>80</v>
      </c>
      <c r="AY132" s="18" t="s">
        <v>156</v>
      </c>
      <c r="BE132" s="175">
        <f>IF(N132="základní",J132,0)</f>
        <v>0</v>
      </c>
      <c r="BF132" s="175">
        <f>IF(N132="snížená",J132,0)</f>
        <v>0</v>
      </c>
      <c r="BG132" s="175">
        <f>IF(N132="zákl. přenesená",J132,0)</f>
        <v>0</v>
      </c>
      <c r="BH132" s="175">
        <f>IF(N132="sníž. přenesená",J132,0)</f>
        <v>0</v>
      </c>
      <c r="BI132" s="175">
        <f>IF(N132="nulová",J132,0)</f>
        <v>0</v>
      </c>
      <c r="BJ132" s="18" t="s">
        <v>76</v>
      </c>
      <c r="BK132" s="175">
        <f>ROUND(I132*H132,2)</f>
        <v>0</v>
      </c>
      <c r="BL132" s="18" t="s">
        <v>86</v>
      </c>
      <c r="BM132" s="174" t="s">
        <v>92</v>
      </c>
    </row>
    <row r="133" s="2" customFormat="1">
      <c r="A133" s="31"/>
      <c r="B133" s="32"/>
      <c r="C133" s="31"/>
      <c r="D133" s="176" t="s">
        <v>162</v>
      </c>
      <c r="E133" s="31"/>
      <c r="F133" s="177" t="s">
        <v>1450</v>
      </c>
      <c r="G133" s="31"/>
      <c r="H133" s="31"/>
      <c r="I133" s="31"/>
      <c r="J133" s="31"/>
      <c r="K133" s="31"/>
      <c r="L133" s="32"/>
      <c r="M133" s="178"/>
      <c r="N133" s="179"/>
      <c r="O133" s="69"/>
      <c r="P133" s="69"/>
      <c r="Q133" s="69"/>
      <c r="R133" s="69"/>
      <c r="S133" s="69"/>
      <c r="T133" s="70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8" t="s">
        <v>162</v>
      </c>
      <c r="AU133" s="18" t="s">
        <v>80</v>
      </c>
    </row>
    <row r="134" s="2" customFormat="1" ht="16.5" customHeight="1">
      <c r="A134" s="31"/>
      <c r="B134" s="163"/>
      <c r="C134" s="164" t="s">
        <v>86</v>
      </c>
      <c r="D134" s="164" t="s">
        <v>158</v>
      </c>
      <c r="E134" s="165" t="s">
        <v>1451</v>
      </c>
      <c r="F134" s="166" t="s">
        <v>1452</v>
      </c>
      <c r="G134" s="167" t="s">
        <v>427</v>
      </c>
      <c r="H134" s="168">
        <v>5</v>
      </c>
      <c r="I134" s="169">
        <v>0</v>
      </c>
      <c r="J134" s="169">
        <f>ROUND(I134*H134,2)</f>
        <v>0</v>
      </c>
      <c r="K134" s="166" t="s">
        <v>1</v>
      </c>
      <c r="L134" s="32"/>
      <c r="M134" s="170" t="s">
        <v>1</v>
      </c>
      <c r="N134" s="171" t="s">
        <v>36</v>
      </c>
      <c r="O134" s="172">
        <v>0</v>
      </c>
      <c r="P134" s="172">
        <f>O134*H134</f>
        <v>0</v>
      </c>
      <c r="Q134" s="172">
        <v>0</v>
      </c>
      <c r="R134" s="172">
        <f>Q134*H134</f>
        <v>0</v>
      </c>
      <c r="S134" s="172">
        <v>0</v>
      </c>
      <c r="T134" s="173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4" t="s">
        <v>86</v>
      </c>
      <c r="AT134" s="174" t="s">
        <v>158</v>
      </c>
      <c r="AU134" s="174" t="s">
        <v>80</v>
      </c>
      <c r="AY134" s="18" t="s">
        <v>156</v>
      </c>
      <c r="BE134" s="175">
        <f>IF(N134="základní",J134,0)</f>
        <v>0</v>
      </c>
      <c r="BF134" s="175">
        <f>IF(N134="snížená",J134,0)</f>
        <v>0</v>
      </c>
      <c r="BG134" s="175">
        <f>IF(N134="zákl. přenesená",J134,0)</f>
        <v>0</v>
      </c>
      <c r="BH134" s="175">
        <f>IF(N134="sníž. přenesená",J134,0)</f>
        <v>0</v>
      </c>
      <c r="BI134" s="175">
        <f>IF(N134="nulová",J134,0)</f>
        <v>0</v>
      </c>
      <c r="BJ134" s="18" t="s">
        <v>76</v>
      </c>
      <c r="BK134" s="175">
        <f>ROUND(I134*H134,2)</f>
        <v>0</v>
      </c>
      <c r="BL134" s="18" t="s">
        <v>86</v>
      </c>
      <c r="BM134" s="174" t="s">
        <v>177</v>
      </c>
    </row>
    <row r="135" s="2" customFormat="1">
      <c r="A135" s="31"/>
      <c r="B135" s="32"/>
      <c r="C135" s="31"/>
      <c r="D135" s="176" t="s">
        <v>162</v>
      </c>
      <c r="E135" s="31"/>
      <c r="F135" s="177" t="s">
        <v>1452</v>
      </c>
      <c r="G135" s="31"/>
      <c r="H135" s="31"/>
      <c r="I135" s="31"/>
      <c r="J135" s="31"/>
      <c r="K135" s="31"/>
      <c r="L135" s="32"/>
      <c r="M135" s="178"/>
      <c r="N135" s="179"/>
      <c r="O135" s="69"/>
      <c r="P135" s="69"/>
      <c r="Q135" s="69"/>
      <c r="R135" s="69"/>
      <c r="S135" s="69"/>
      <c r="T135" s="70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T135" s="18" t="s">
        <v>162</v>
      </c>
      <c r="AU135" s="18" t="s">
        <v>80</v>
      </c>
    </row>
    <row r="136" s="2" customFormat="1" ht="16.5" customHeight="1">
      <c r="A136" s="31"/>
      <c r="B136" s="163"/>
      <c r="C136" s="164" t="s">
        <v>89</v>
      </c>
      <c r="D136" s="164" t="s">
        <v>158</v>
      </c>
      <c r="E136" s="165" t="s">
        <v>1453</v>
      </c>
      <c r="F136" s="166" t="s">
        <v>1454</v>
      </c>
      <c r="G136" s="167" t="s">
        <v>427</v>
      </c>
      <c r="H136" s="168">
        <v>4</v>
      </c>
      <c r="I136" s="169">
        <v>0</v>
      </c>
      <c r="J136" s="169">
        <f>ROUND(I136*H136,2)</f>
        <v>0</v>
      </c>
      <c r="K136" s="166" t="s">
        <v>1</v>
      </c>
      <c r="L136" s="32"/>
      <c r="M136" s="170" t="s">
        <v>1</v>
      </c>
      <c r="N136" s="171" t="s">
        <v>36</v>
      </c>
      <c r="O136" s="172">
        <v>0</v>
      </c>
      <c r="P136" s="172">
        <f>O136*H136</f>
        <v>0</v>
      </c>
      <c r="Q136" s="172">
        <v>0</v>
      </c>
      <c r="R136" s="172">
        <f>Q136*H136</f>
        <v>0</v>
      </c>
      <c r="S136" s="172">
        <v>0</v>
      </c>
      <c r="T136" s="173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4" t="s">
        <v>86</v>
      </c>
      <c r="AT136" s="174" t="s">
        <v>158</v>
      </c>
      <c r="AU136" s="174" t="s">
        <v>80</v>
      </c>
      <c r="AY136" s="18" t="s">
        <v>156</v>
      </c>
      <c r="BE136" s="175">
        <f>IF(N136="základní",J136,0)</f>
        <v>0</v>
      </c>
      <c r="BF136" s="175">
        <f>IF(N136="snížená",J136,0)</f>
        <v>0</v>
      </c>
      <c r="BG136" s="175">
        <f>IF(N136="zákl. přenesená",J136,0)</f>
        <v>0</v>
      </c>
      <c r="BH136" s="175">
        <f>IF(N136="sníž. přenesená",J136,0)</f>
        <v>0</v>
      </c>
      <c r="BI136" s="175">
        <f>IF(N136="nulová",J136,0)</f>
        <v>0</v>
      </c>
      <c r="BJ136" s="18" t="s">
        <v>76</v>
      </c>
      <c r="BK136" s="175">
        <f>ROUND(I136*H136,2)</f>
        <v>0</v>
      </c>
      <c r="BL136" s="18" t="s">
        <v>86</v>
      </c>
      <c r="BM136" s="174" t="s">
        <v>104</v>
      </c>
    </row>
    <row r="137" s="2" customFormat="1">
      <c r="A137" s="31"/>
      <c r="B137" s="32"/>
      <c r="C137" s="31"/>
      <c r="D137" s="176" t="s">
        <v>162</v>
      </c>
      <c r="E137" s="31"/>
      <c r="F137" s="177" t="s">
        <v>1454</v>
      </c>
      <c r="G137" s="31"/>
      <c r="H137" s="31"/>
      <c r="I137" s="31"/>
      <c r="J137" s="31"/>
      <c r="K137" s="31"/>
      <c r="L137" s="32"/>
      <c r="M137" s="178"/>
      <c r="N137" s="179"/>
      <c r="O137" s="69"/>
      <c r="P137" s="69"/>
      <c r="Q137" s="69"/>
      <c r="R137" s="69"/>
      <c r="S137" s="69"/>
      <c r="T137" s="70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T137" s="18" t="s">
        <v>162</v>
      </c>
      <c r="AU137" s="18" t="s">
        <v>80</v>
      </c>
    </row>
    <row r="138" s="2" customFormat="1" ht="16.5" customHeight="1">
      <c r="A138" s="31"/>
      <c r="B138" s="163"/>
      <c r="C138" s="164" t="s">
        <v>92</v>
      </c>
      <c r="D138" s="164" t="s">
        <v>158</v>
      </c>
      <c r="E138" s="165" t="s">
        <v>1455</v>
      </c>
      <c r="F138" s="166" t="s">
        <v>1456</v>
      </c>
      <c r="G138" s="167" t="s">
        <v>427</v>
      </c>
      <c r="H138" s="168">
        <v>7</v>
      </c>
      <c r="I138" s="169">
        <v>0</v>
      </c>
      <c r="J138" s="169">
        <f>ROUND(I138*H138,2)</f>
        <v>0</v>
      </c>
      <c r="K138" s="166" t="s">
        <v>1</v>
      </c>
      <c r="L138" s="32"/>
      <c r="M138" s="170" t="s">
        <v>1</v>
      </c>
      <c r="N138" s="171" t="s">
        <v>36</v>
      </c>
      <c r="O138" s="172">
        <v>0</v>
      </c>
      <c r="P138" s="172">
        <f>O138*H138</f>
        <v>0</v>
      </c>
      <c r="Q138" s="172">
        <v>0</v>
      </c>
      <c r="R138" s="172">
        <f>Q138*H138</f>
        <v>0</v>
      </c>
      <c r="S138" s="172">
        <v>0</v>
      </c>
      <c r="T138" s="173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4" t="s">
        <v>86</v>
      </c>
      <c r="AT138" s="174" t="s">
        <v>158</v>
      </c>
      <c r="AU138" s="174" t="s">
        <v>80</v>
      </c>
      <c r="AY138" s="18" t="s">
        <v>156</v>
      </c>
      <c r="BE138" s="175">
        <f>IF(N138="základní",J138,0)</f>
        <v>0</v>
      </c>
      <c r="BF138" s="175">
        <f>IF(N138="snížená",J138,0)</f>
        <v>0</v>
      </c>
      <c r="BG138" s="175">
        <f>IF(N138="zákl. přenesená",J138,0)</f>
        <v>0</v>
      </c>
      <c r="BH138" s="175">
        <f>IF(N138="sníž. přenesená",J138,0)</f>
        <v>0</v>
      </c>
      <c r="BI138" s="175">
        <f>IF(N138="nulová",J138,0)</f>
        <v>0</v>
      </c>
      <c r="BJ138" s="18" t="s">
        <v>76</v>
      </c>
      <c r="BK138" s="175">
        <f>ROUND(I138*H138,2)</f>
        <v>0</v>
      </c>
      <c r="BL138" s="18" t="s">
        <v>86</v>
      </c>
      <c r="BM138" s="174" t="s">
        <v>8</v>
      </c>
    </row>
    <row r="139" s="2" customFormat="1">
      <c r="A139" s="31"/>
      <c r="B139" s="32"/>
      <c r="C139" s="31"/>
      <c r="D139" s="176" t="s">
        <v>162</v>
      </c>
      <c r="E139" s="31"/>
      <c r="F139" s="177" t="s">
        <v>1456</v>
      </c>
      <c r="G139" s="31"/>
      <c r="H139" s="31"/>
      <c r="I139" s="31"/>
      <c r="J139" s="31"/>
      <c r="K139" s="31"/>
      <c r="L139" s="32"/>
      <c r="M139" s="178"/>
      <c r="N139" s="179"/>
      <c r="O139" s="69"/>
      <c r="P139" s="69"/>
      <c r="Q139" s="69"/>
      <c r="R139" s="69"/>
      <c r="S139" s="69"/>
      <c r="T139" s="70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T139" s="18" t="s">
        <v>162</v>
      </c>
      <c r="AU139" s="18" t="s">
        <v>80</v>
      </c>
    </row>
    <row r="140" s="2" customFormat="1" ht="16.5" customHeight="1">
      <c r="A140" s="31"/>
      <c r="B140" s="163"/>
      <c r="C140" s="164" t="s">
        <v>95</v>
      </c>
      <c r="D140" s="164" t="s">
        <v>158</v>
      </c>
      <c r="E140" s="165" t="s">
        <v>1457</v>
      </c>
      <c r="F140" s="166" t="s">
        <v>1458</v>
      </c>
      <c r="G140" s="167" t="s">
        <v>427</v>
      </c>
      <c r="H140" s="168">
        <v>6</v>
      </c>
      <c r="I140" s="169">
        <v>0</v>
      </c>
      <c r="J140" s="169">
        <f>ROUND(I140*H140,2)</f>
        <v>0</v>
      </c>
      <c r="K140" s="166" t="s">
        <v>1</v>
      </c>
      <c r="L140" s="32"/>
      <c r="M140" s="170" t="s">
        <v>1</v>
      </c>
      <c r="N140" s="171" t="s">
        <v>36</v>
      </c>
      <c r="O140" s="172">
        <v>0</v>
      </c>
      <c r="P140" s="172">
        <f>O140*H140</f>
        <v>0</v>
      </c>
      <c r="Q140" s="172">
        <v>0</v>
      </c>
      <c r="R140" s="172">
        <f>Q140*H140</f>
        <v>0</v>
      </c>
      <c r="S140" s="172">
        <v>0</v>
      </c>
      <c r="T140" s="173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4" t="s">
        <v>86</v>
      </c>
      <c r="AT140" s="174" t="s">
        <v>158</v>
      </c>
      <c r="AU140" s="174" t="s">
        <v>80</v>
      </c>
      <c r="AY140" s="18" t="s">
        <v>156</v>
      </c>
      <c r="BE140" s="175">
        <f>IF(N140="základní",J140,0)</f>
        <v>0</v>
      </c>
      <c r="BF140" s="175">
        <f>IF(N140="snížená",J140,0)</f>
        <v>0</v>
      </c>
      <c r="BG140" s="175">
        <f>IF(N140="zákl. přenesená",J140,0)</f>
        <v>0</v>
      </c>
      <c r="BH140" s="175">
        <f>IF(N140="sníž. přenesená",J140,0)</f>
        <v>0</v>
      </c>
      <c r="BI140" s="175">
        <f>IF(N140="nulová",J140,0)</f>
        <v>0</v>
      </c>
      <c r="BJ140" s="18" t="s">
        <v>76</v>
      </c>
      <c r="BK140" s="175">
        <f>ROUND(I140*H140,2)</f>
        <v>0</v>
      </c>
      <c r="BL140" s="18" t="s">
        <v>86</v>
      </c>
      <c r="BM140" s="174" t="s">
        <v>188</v>
      </c>
    </row>
    <row r="141" s="2" customFormat="1">
      <c r="A141" s="31"/>
      <c r="B141" s="32"/>
      <c r="C141" s="31"/>
      <c r="D141" s="176" t="s">
        <v>162</v>
      </c>
      <c r="E141" s="31"/>
      <c r="F141" s="177" t="s">
        <v>1458</v>
      </c>
      <c r="G141" s="31"/>
      <c r="H141" s="31"/>
      <c r="I141" s="31"/>
      <c r="J141" s="31"/>
      <c r="K141" s="31"/>
      <c r="L141" s="32"/>
      <c r="M141" s="178"/>
      <c r="N141" s="179"/>
      <c r="O141" s="69"/>
      <c r="P141" s="69"/>
      <c r="Q141" s="69"/>
      <c r="R141" s="69"/>
      <c r="S141" s="69"/>
      <c r="T141" s="70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T141" s="18" t="s">
        <v>162</v>
      </c>
      <c r="AU141" s="18" t="s">
        <v>80</v>
      </c>
    </row>
    <row r="142" s="2" customFormat="1" ht="33" customHeight="1">
      <c r="A142" s="31"/>
      <c r="B142" s="163"/>
      <c r="C142" s="164" t="s">
        <v>177</v>
      </c>
      <c r="D142" s="164" t="s">
        <v>158</v>
      </c>
      <c r="E142" s="165" t="s">
        <v>1459</v>
      </c>
      <c r="F142" s="166" t="s">
        <v>1460</v>
      </c>
      <c r="G142" s="167" t="s">
        <v>427</v>
      </c>
      <c r="H142" s="168">
        <v>8</v>
      </c>
      <c r="I142" s="169">
        <v>0</v>
      </c>
      <c r="J142" s="169">
        <f>ROUND(I142*H142,2)</f>
        <v>0</v>
      </c>
      <c r="K142" s="166" t="s">
        <v>1</v>
      </c>
      <c r="L142" s="32"/>
      <c r="M142" s="170" t="s">
        <v>1</v>
      </c>
      <c r="N142" s="171" t="s">
        <v>36</v>
      </c>
      <c r="O142" s="172">
        <v>0</v>
      </c>
      <c r="P142" s="172">
        <f>O142*H142</f>
        <v>0</v>
      </c>
      <c r="Q142" s="172">
        <v>0</v>
      </c>
      <c r="R142" s="172">
        <f>Q142*H142</f>
        <v>0</v>
      </c>
      <c r="S142" s="172">
        <v>0</v>
      </c>
      <c r="T142" s="173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4" t="s">
        <v>86</v>
      </c>
      <c r="AT142" s="174" t="s">
        <v>158</v>
      </c>
      <c r="AU142" s="174" t="s">
        <v>80</v>
      </c>
      <c r="AY142" s="18" t="s">
        <v>156</v>
      </c>
      <c r="BE142" s="175">
        <f>IF(N142="základní",J142,0)</f>
        <v>0</v>
      </c>
      <c r="BF142" s="175">
        <f>IF(N142="snížená",J142,0)</f>
        <v>0</v>
      </c>
      <c r="BG142" s="175">
        <f>IF(N142="zákl. přenesená",J142,0)</f>
        <v>0</v>
      </c>
      <c r="BH142" s="175">
        <f>IF(N142="sníž. přenesená",J142,0)</f>
        <v>0</v>
      </c>
      <c r="BI142" s="175">
        <f>IF(N142="nulová",J142,0)</f>
        <v>0</v>
      </c>
      <c r="BJ142" s="18" t="s">
        <v>76</v>
      </c>
      <c r="BK142" s="175">
        <f>ROUND(I142*H142,2)</f>
        <v>0</v>
      </c>
      <c r="BL142" s="18" t="s">
        <v>86</v>
      </c>
      <c r="BM142" s="174" t="s">
        <v>193</v>
      </c>
    </row>
    <row r="143" s="2" customFormat="1">
      <c r="A143" s="31"/>
      <c r="B143" s="32"/>
      <c r="C143" s="31"/>
      <c r="D143" s="176" t="s">
        <v>162</v>
      </c>
      <c r="E143" s="31"/>
      <c r="F143" s="177" t="s">
        <v>1460</v>
      </c>
      <c r="G143" s="31"/>
      <c r="H143" s="31"/>
      <c r="I143" s="31"/>
      <c r="J143" s="31"/>
      <c r="K143" s="31"/>
      <c r="L143" s="32"/>
      <c r="M143" s="178"/>
      <c r="N143" s="179"/>
      <c r="O143" s="69"/>
      <c r="P143" s="69"/>
      <c r="Q143" s="69"/>
      <c r="R143" s="69"/>
      <c r="S143" s="69"/>
      <c r="T143" s="70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T143" s="18" t="s">
        <v>162</v>
      </c>
      <c r="AU143" s="18" t="s">
        <v>80</v>
      </c>
    </row>
    <row r="144" s="2" customFormat="1" ht="24.15" customHeight="1">
      <c r="A144" s="31"/>
      <c r="B144" s="163"/>
      <c r="C144" s="164" t="s">
        <v>98</v>
      </c>
      <c r="D144" s="164" t="s">
        <v>158</v>
      </c>
      <c r="E144" s="165" t="s">
        <v>1461</v>
      </c>
      <c r="F144" s="166" t="s">
        <v>1462</v>
      </c>
      <c r="G144" s="167" t="s">
        <v>427</v>
      </c>
      <c r="H144" s="168">
        <v>3</v>
      </c>
      <c r="I144" s="169">
        <v>0</v>
      </c>
      <c r="J144" s="169">
        <f>ROUND(I144*H144,2)</f>
        <v>0</v>
      </c>
      <c r="K144" s="166" t="s">
        <v>1</v>
      </c>
      <c r="L144" s="32"/>
      <c r="M144" s="170" t="s">
        <v>1</v>
      </c>
      <c r="N144" s="171" t="s">
        <v>36</v>
      </c>
      <c r="O144" s="172">
        <v>0</v>
      </c>
      <c r="P144" s="172">
        <f>O144*H144</f>
        <v>0</v>
      </c>
      <c r="Q144" s="172">
        <v>0</v>
      </c>
      <c r="R144" s="172">
        <f>Q144*H144</f>
        <v>0</v>
      </c>
      <c r="S144" s="172">
        <v>0</v>
      </c>
      <c r="T144" s="173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4" t="s">
        <v>86</v>
      </c>
      <c r="AT144" s="174" t="s">
        <v>158</v>
      </c>
      <c r="AU144" s="174" t="s">
        <v>80</v>
      </c>
      <c r="AY144" s="18" t="s">
        <v>156</v>
      </c>
      <c r="BE144" s="175">
        <f>IF(N144="základní",J144,0)</f>
        <v>0</v>
      </c>
      <c r="BF144" s="175">
        <f>IF(N144="snížená",J144,0)</f>
        <v>0</v>
      </c>
      <c r="BG144" s="175">
        <f>IF(N144="zákl. přenesená",J144,0)</f>
        <v>0</v>
      </c>
      <c r="BH144" s="175">
        <f>IF(N144="sníž. přenesená",J144,0)</f>
        <v>0</v>
      </c>
      <c r="BI144" s="175">
        <f>IF(N144="nulová",J144,0)</f>
        <v>0</v>
      </c>
      <c r="BJ144" s="18" t="s">
        <v>76</v>
      </c>
      <c r="BK144" s="175">
        <f>ROUND(I144*H144,2)</f>
        <v>0</v>
      </c>
      <c r="BL144" s="18" t="s">
        <v>86</v>
      </c>
      <c r="BM144" s="174" t="s">
        <v>198</v>
      </c>
    </row>
    <row r="145" s="2" customFormat="1">
      <c r="A145" s="31"/>
      <c r="B145" s="32"/>
      <c r="C145" s="31"/>
      <c r="D145" s="176" t="s">
        <v>162</v>
      </c>
      <c r="E145" s="31"/>
      <c r="F145" s="177" t="s">
        <v>1462</v>
      </c>
      <c r="G145" s="31"/>
      <c r="H145" s="31"/>
      <c r="I145" s="31"/>
      <c r="J145" s="31"/>
      <c r="K145" s="31"/>
      <c r="L145" s="32"/>
      <c r="M145" s="178"/>
      <c r="N145" s="179"/>
      <c r="O145" s="69"/>
      <c r="P145" s="69"/>
      <c r="Q145" s="69"/>
      <c r="R145" s="69"/>
      <c r="S145" s="69"/>
      <c r="T145" s="70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T145" s="18" t="s">
        <v>162</v>
      </c>
      <c r="AU145" s="18" t="s">
        <v>80</v>
      </c>
    </row>
    <row r="146" s="2" customFormat="1" ht="24.15" customHeight="1">
      <c r="A146" s="31"/>
      <c r="B146" s="163"/>
      <c r="C146" s="164" t="s">
        <v>104</v>
      </c>
      <c r="D146" s="164" t="s">
        <v>158</v>
      </c>
      <c r="E146" s="165" t="s">
        <v>1463</v>
      </c>
      <c r="F146" s="166" t="s">
        <v>1464</v>
      </c>
      <c r="G146" s="167" t="s">
        <v>427</v>
      </c>
      <c r="H146" s="168">
        <v>2</v>
      </c>
      <c r="I146" s="169">
        <v>0</v>
      </c>
      <c r="J146" s="169">
        <f>ROUND(I146*H146,2)</f>
        <v>0</v>
      </c>
      <c r="K146" s="166" t="s">
        <v>1</v>
      </c>
      <c r="L146" s="32"/>
      <c r="M146" s="170" t="s">
        <v>1</v>
      </c>
      <c r="N146" s="171" t="s">
        <v>36</v>
      </c>
      <c r="O146" s="172">
        <v>0</v>
      </c>
      <c r="P146" s="172">
        <f>O146*H146</f>
        <v>0</v>
      </c>
      <c r="Q146" s="172">
        <v>0</v>
      </c>
      <c r="R146" s="172">
        <f>Q146*H146</f>
        <v>0</v>
      </c>
      <c r="S146" s="172">
        <v>0</v>
      </c>
      <c r="T146" s="173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4" t="s">
        <v>86</v>
      </c>
      <c r="AT146" s="174" t="s">
        <v>158</v>
      </c>
      <c r="AU146" s="174" t="s">
        <v>80</v>
      </c>
      <c r="AY146" s="18" t="s">
        <v>156</v>
      </c>
      <c r="BE146" s="175">
        <f>IF(N146="základní",J146,0)</f>
        <v>0</v>
      </c>
      <c r="BF146" s="175">
        <f>IF(N146="snížená",J146,0)</f>
        <v>0</v>
      </c>
      <c r="BG146" s="175">
        <f>IF(N146="zákl. přenesená",J146,0)</f>
        <v>0</v>
      </c>
      <c r="BH146" s="175">
        <f>IF(N146="sníž. přenesená",J146,0)</f>
        <v>0</v>
      </c>
      <c r="BI146" s="175">
        <f>IF(N146="nulová",J146,0)</f>
        <v>0</v>
      </c>
      <c r="BJ146" s="18" t="s">
        <v>76</v>
      </c>
      <c r="BK146" s="175">
        <f>ROUND(I146*H146,2)</f>
        <v>0</v>
      </c>
      <c r="BL146" s="18" t="s">
        <v>86</v>
      </c>
      <c r="BM146" s="174" t="s">
        <v>202</v>
      </c>
    </row>
    <row r="147" s="2" customFormat="1">
      <c r="A147" s="31"/>
      <c r="B147" s="32"/>
      <c r="C147" s="31"/>
      <c r="D147" s="176" t="s">
        <v>162</v>
      </c>
      <c r="E147" s="31"/>
      <c r="F147" s="177" t="s">
        <v>1464</v>
      </c>
      <c r="G147" s="31"/>
      <c r="H147" s="31"/>
      <c r="I147" s="31"/>
      <c r="J147" s="31"/>
      <c r="K147" s="31"/>
      <c r="L147" s="32"/>
      <c r="M147" s="178"/>
      <c r="N147" s="179"/>
      <c r="O147" s="69"/>
      <c r="P147" s="69"/>
      <c r="Q147" s="69"/>
      <c r="R147" s="69"/>
      <c r="S147" s="69"/>
      <c r="T147" s="70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T147" s="18" t="s">
        <v>162</v>
      </c>
      <c r="AU147" s="18" t="s">
        <v>80</v>
      </c>
    </row>
    <row r="148" s="2" customFormat="1" ht="24.15" customHeight="1">
      <c r="A148" s="31"/>
      <c r="B148" s="163"/>
      <c r="C148" s="164" t="s">
        <v>107</v>
      </c>
      <c r="D148" s="164" t="s">
        <v>158</v>
      </c>
      <c r="E148" s="165" t="s">
        <v>1465</v>
      </c>
      <c r="F148" s="166" t="s">
        <v>1466</v>
      </c>
      <c r="G148" s="167" t="s">
        <v>427</v>
      </c>
      <c r="H148" s="168">
        <v>5</v>
      </c>
      <c r="I148" s="169">
        <v>0</v>
      </c>
      <c r="J148" s="169">
        <f>ROUND(I148*H148,2)</f>
        <v>0</v>
      </c>
      <c r="K148" s="166" t="s">
        <v>1</v>
      </c>
      <c r="L148" s="32"/>
      <c r="M148" s="170" t="s">
        <v>1</v>
      </c>
      <c r="N148" s="171" t="s">
        <v>36</v>
      </c>
      <c r="O148" s="172">
        <v>0</v>
      </c>
      <c r="P148" s="172">
        <f>O148*H148</f>
        <v>0</v>
      </c>
      <c r="Q148" s="172">
        <v>0</v>
      </c>
      <c r="R148" s="172">
        <f>Q148*H148</f>
        <v>0</v>
      </c>
      <c r="S148" s="172">
        <v>0</v>
      </c>
      <c r="T148" s="173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4" t="s">
        <v>86</v>
      </c>
      <c r="AT148" s="174" t="s">
        <v>158</v>
      </c>
      <c r="AU148" s="174" t="s">
        <v>80</v>
      </c>
      <c r="AY148" s="18" t="s">
        <v>156</v>
      </c>
      <c r="BE148" s="175">
        <f>IF(N148="základní",J148,0)</f>
        <v>0</v>
      </c>
      <c r="BF148" s="175">
        <f>IF(N148="snížená",J148,0)</f>
        <v>0</v>
      </c>
      <c r="BG148" s="175">
        <f>IF(N148="zákl. přenesená",J148,0)</f>
        <v>0</v>
      </c>
      <c r="BH148" s="175">
        <f>IF(N148="sníž. přenesená",J148,0)</f>
        <v>0</v>
      </c>
      <c r="BI148" s="175">
        <f>IF(N148="nulová",J148,0)</f>
        <v>0</v>
      </c>
      <c r="BJ148" s="18" t="s">
        <v>76</v>
      </c>
      <c r="BK148" s="175">
        <f>ROUND(I148*H148,2)</f>
        <v>0</v>
      </c>
      <c r="BL148" s="18" t="s">
        <v>86</v>
      </c>
      <c r="BM148" s="174" t="s">
        <v>208</v>
      </c>
    </row>
    <row r="149" s="2" customFormat="1">
      <c r="A149" s="31"/>
      <c r="B149" s="32"/>
      <c r="C149" s="31"/>
      <c r="D149" s="176" t="s">
        <v>162</v>
      </c>
      <c r="E149" s="31"/>
      <c r="F149" s="177" t="s">
        <v>1466</v>
      </c>
      <c r="G149" s="31"/>
      <c r="H149" s="31"/>
      <c r="I149" s="31"/>
      <c r="J149" s="31"/>
      <c r="K149" s="31"/>
      <c r="L149" s="32"/>
      <c r="M149" s="178"/>
      <c r="N149" s="179"/>
      <c r="O149" s="69"/>
      <c r="P149" s="69"/>
      <c r="Q149" s="69"/>
      <c r="R149" s="69"/>
      <c r="S149" s="69"/>
      <c r="T149" s="70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T149" s="18" t="s">
        <v>162</v>
      </c>
      <c r="AU149" s="18" t="s">
        <v>80</v>
      </c>
    </row>
    <row r="150" s="2" customFormat="1" ht="44.25" customHeight="1">
      <c r="A150" s="31"/>
      <c r="B150" s="163"/>
      <c r="C150" s="164" t="s">
        <v>8</v>
      </c>
      <c r="D150" s="164" t="s">
        <v>158</v>
      </c>
      <c r="E150" s="165" t="s">
        <v>1467</v>
      </c>
      <c r="F150" s="166" t="s">
        <v>1468</v>
      </c>
      <c r="G150" s="167" t="s">
        <v>427</v>
      </c>
      <c r="H150" s="168">
        <v>1</v>
      </c>
      <c r="I150" s="169">
        <v>0</v>
      </c>
      <c r="J150" s="169">
        <f>ROUND(I150*H150,2)</f>
        <v>0</v>
      </c>
      <c r="K150" s="166" t="s">
        <v>1</v>
      </c>
      <c r="L150" s="32"/>
      <c r="M150" s="170" t="s">
        <v>1</v>
      </c>
      <c r="N150" s="171" t="s">
        <v>36</v>
      </c>
      <c r="O150" s="172">
        <v>0</v>
      </c>
      <c r="P150" s="172">
        <f>O150*H150</f>
        <v>0</v>
      </c>
      <c r="Q150" s="172">
        <v>0</v>
      </c>
      <c r="R150" s="172">
        <f>Q150*H150</f>
        <v>0</v>
      </c>
      <c r="S150" s="172">
        <v>0</v>
      </c>
      <c r="T150" s="173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4" t="s">
        <v>86</v>
      </c>
      <c r="AT150" s="174" t="s">
        <v>158</v>
      </c>
      <c r="AU150" s="174" t="s">
        <v>80</v>
      </c>
      <c r="AY150" s="18" t="s">
        <v>156</v>
      </c>
      <c r="BE150" s="175">
        <f>IF(N150="základní",J150,0)</f>
        <v>0</v>
      </c>
      <c r="BF150" s="175">
        <f>IF(N150="snížená",J150,0)</f>
        <v>0</v>
      </c>
      <c r="BG150" s="175">
        <f>IF(N150="zákl. přenesená",J150,0)</f>
        <v>0</v>
      </c>
      <c r="BH150" s="175">
        <f>IF(N150="sníž. přenesená",J150,0)</f>
        <v>0</v>
      </c>
      <c r="BI150" s="175">
        <f>IF(N150="nulová",J150,0)</f>
        <v>0</v>
      </c>
      <c r="BJ150" s="18" t="s">
        <v>76</v>
      </c>
      <c r="BK150" s="175">
        <f>ROUND(I150*H150,2)</f>
        <v>0</v>
      </c>
      <c r="BL150" s="18" t="s">
        <v>86</v>
      </c>
      <c r="BM150" s="174" t="s">
        <v>213</v>
      </c>
    </row>
    <row r="151" s="2" customFormat="1">
      <c r="A151" s="31"/>
      <c r="B151" s="32"/>
      <c r="C151" s="31"/>
      <c r="D151" s="176" t="s">
        <v>162</v>
      </c>
      <c r="E151" s="31"/>
      <c r="F151" s="177" t="s">
        <v>1468</v>
      </c>
      <c r="G151" s="31"/>
      <c r="H151" s="31"/>
      <c r="I151" s="31"/>
      <c r="J151" s="31"/>
      <c r="K151" s="31"/>
      <c r="L151" s="32"/>
      <c r="M151" s="178"/>
      <c r="N151" s="179"/>
      <c r="O151" s="69"/>
      <c r="P151" s="69"/>
      <c r="Q151" s="69"/>
      <c r="R151" s="69"/>
      <c r="S151" s="69"/>
      <c r="T151" s="70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T151" s="18" t="s">
        <v>162</v>
      </c>
      <c r="AU151" s="18" t="s">
        <v>80</v>
      </c>
    </row>
    <row r="152" s="2" customFormat="1" ht="21.75" customHeight="1">
      <c r="A152" s="31"/>
      <c r="B152" s="163"/>
      <c r="C152" s="164" t="s">
        <v>215</v>
      </c>
      <c r="D152" s="164" t="s">
        <v>158</v>
      </c>
      <c r="E152" s="165" t="s">
        <v>1469</v>
      </c>
      <c r="F152" s="166" t="s">
        <v>1470</v>
      </c>
      <c r="G152" s="167" t="s">
        <v>427</v>
      </c>
      <c r="H152" s="168">
        <v>1</v>
      </c>
      <c r="I152" s="169">
        <v>0</v>
      </c>
      <c r="J152" s="169">
        <f>ROUND(I152*H152,2)</f>
        <v>0</v>
      </c>
      <c r="K152" s="166" t="s">
        <v>1</v>
      </c>
      <c r="L152" s="32"/>
      <c r="M152" s="170" t="s">
        <v>1</v>
      </c>
      <c r="N152" s="171" t="s">
        <v>36</v>
      </c>
      <c r="O152" s="172">
        <v>0</v>
      </c>
      <c r="P152" s="172">
        <f>O152*H152</f>
        <v>0</v>
      </c>
      <c r="Q152" s="172">
        <v>0</v>
      </c>
      <c r="R152" s="172">
        <f>Q152*H152</f>
        <v>0</v>
      </c>
      <c r="S152" s="172">
        <v>0</v>
      </c>
      <c r="T152" s="173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4" t="s">
        <v>86</v>
      </c>
      <c r="AT152" s="174" t="s">
        <v>158</v>
      </c>
      <c r="AU152" s="174" t="s">
        <v>80</v>
      </c>
      <c r="AY152" s="18" t="s">
        <v>156</v>
      </c>
      <c r="BE152" s="175">
        <f>IF(N152="základní",J152,0)</f>
        <v>0</v>
      </c>
      <c r="BF152" s="175">
        <f>IF(N152="snížená",J152,0)</f>
        <v>0</v>
      </c>
      <c r="BG152" s="175">
        <f>IF(N152="zákl. přenesená",J152,0)</f>
        <v>0</v>
      </c>
      <c r="BH152" s="175">
        <f>IF(N152="sníž. přenesená",J152,0)</f>
        <v>0</v>
      </c>
      <c r="BI152" s="175">
        <f>IF(N152="nulová",J152,0)</f>
        <v>0</v>
      </c>
      <c r="BJ152" s="18" t="s">
        <v>76</v>
      </c>
      <c r="BK152" s="175">
        <f>ROUND(I152*H152,2)</f>
        <v>0</v>
      </c>
      <c r="BL152" s="18" t="s">
        <v>86</v>
      </c>
      <c r="BM152" s="174" t="s">
        <v>218</v>
      </c>
    </row>
    <row r="153" s="2" customFormat="1">
      <c r="A153" s="31"/>
      <c r="B153" s="32"/>
      <c r="C153" s="31"/>
      <c r="D153" s="176" t="s">
        <v>162</v>
      </c>
      <c r="E153" s="31"/>
      <c r="F153" s="177" t="s">
        <v>1470</v>
      </c>
      <c r="G153" s="31"/>
      <c r="H153" s="31"/>
      <c r="I153" s="31"/>
      <c r="J153" s="31"/>
      <c r="K153" s="31"/>
      <c r="L153" s="32"/>
      <c r="M153" s="178"/>
      <c r="N153" s="179"/>
      <c r="O153" s="69"/>
      <c r="P153" s="69"/>
      <c r="Q153" s="69"/>
      <c r="R153" s="69"/>
      <c r="S153" s="69"/>
      <c r="T153" s="70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T153" s="18" t="s">
        <v>162</v>
      </c>
      <c r="AU153" s="18" t="s">
        <v>80</v>
      </c>
    </row>
    <row r="154" s="2" customFormat="1" ht="21.75" customHeight="1">
      <c r="A154" s="31"/>
      <c r="B154" s="163"/>
      <c r="C154" s="164" t="s">
        <v>188</v>
      </c>
      <c r="D154" s="164" t="s">
        <v>158</v>
      </c>
      <c r="E154" s="165" t="s">
        <v>1471</v>
      </c>
      <c r="F154" s="166" t="s">
        <v>1472</v>
      </c>
      <c r="G154" s="167" t="s">
        <v>427</v>
      </c>
      <c r="H154" s="168">
        <v>1</v>
      </c>
      <c r="I154" s="169">
        <v>0</v>
      </c>
      <c r="J154" s="169">
        <f>ROUND(I154*H154,2)</f>
        <v>0</v>
      </c>
      <c r="K154" s="166" t="s">
        <v>1</v>
      </c>
      <c r="L154" s="32"/>
      <c r="M154" s="170" t="s">
        <v>1</v>
      </c>
      <c r="N154" s="171" t="s">
        <v>36</v>
      </c>
      <c r="O154" s="172">
        <v>0</v>
      </c>
      <c r="P154" s="172">
        <f>O154*H154</f>
        <v>0</v>
      </c>
      <c r="Q154" s="172">
        <v>0</v>
      </c>
      <c r="R154" s="172">
        <f>Q154*H154</f>
        <v>0</v>
      </c>
      <c r="S154" s="172">
        <v>0</v>
      </c>
      <c r="T154" s="173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4" t="s">
        <v>86</v>
      </c>
      <c r="AT154" s="174" t="s">
        <v>158</v>
      </c>
      <c r="AU154" s="174" t="s">
        <v>80</v>
      </c>
      <c r="AY154" s="18" t="s">
        <v>156</v>
      </c>
      <c r="BE154" s="175">
        <f>IF(N154="základní",J154,0)</f>
        <v>0</v>
      </c>
      <c r="BF154" s="175">
        <f>IF(N154="snížená",J154,0)</f>
        <v>0</v>
      </c>
      <c r="BG154" s="175">
        <f>IF(N154="zákl. přenesená",J154,0)</f>
        <v>0</v>
      </c>
      <c r="BH154" s="175">
        <f>IF(N154="sníž. přenesená",J154,0)</f>
        <v>0</v>
      </c>
      <c r="BI154" s="175">
        <f>IF(N154="nulová",J154,0)</f>
        <v>0</v>
      </c>
      <c r="BJ154" s="18" t="s">
        <v>76</v>
      </c>
      <c r="BK154" s="175">
        <f>ROUND(I154*H154,2)</f>
        <v>0</v>
      </c>
      <c r="BL154" s="18" t="s">
        <v>86</v>
      </c>
      <c r="BM154" s="174" t="s">
        <v>222</v>
      </c>
    </row>
    <row r="155" s="2" customFormat="1">
      <c r="A155" s="31"/>
      <c r="B155" s="32"/>
      <c r="C155" s="31"/>
      <c r="D155" s="176" t="s">
        <v>162</v>
      </c>
      <c r="E155" s="31"/>
      <c r="F155" s="177" t="s">
        <v>1472</v>
      </c>
      <c r="G155" s="31"/>
      <c r="H155" s="31"/>
      <c r="I155" s="31"/>
      <c r="J155" s="31"/>
      <c r="K155" s="31"/>
      <c r="L155" s="32"/>
      <c r="M155" s="178"/>
      <c r="N155" s="179"/>
      <c r="O155" s="69"/>
      <c r="P155" s="69"/>
      <c r="Q155" s="69"/>
      <c r="R155" s="69"/>
      <c r="S155" s="69"/>
      <c r="T155" s="70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T155" s="18" t="s">
        <v>162</v>
      </c>
      <c r="AU155" s="18" t="s">
        <v>80</v>
      </c>
    </row>
    <row r="156" s="2" customFormat="1" ht="21.75" customHeight="1">
      <c r="A156" s="31"/>
      <c r="B156" s="163"/>
      <c r="C156" s="164" t="s">
        <v>226</v>
      </c>
      <c r="D156" s="164" t="s">
        <v>158</v>
      </c>
      <c r="E156" s="165" t="s">
        <v>1473</v>
      </c>
      <c r="F156" s="166" t="s">
        <v>1474</v>
      </c>
      <c r="G156" s="167" t="s">
        <v>427</v>
      </c>
      <c r="H156" s="168">
        <v>2</v>
      </c>
      <c r="I156" s="169">
        <v>0</v>
      </c>
      <c r="J156" s="169">
        <f>ROUND(I156*H156,2)</f>
        <v>0</v>
      </c>
      <c r="K156" s="166" t="s">
        <v>1</v>
      </c>
      <c r="L156" s="32"/>
      <c r="M156" s="170" t="s">
        <v>1</v>
      </c>
      <c r="N156" s="171" t="s">
        <v>36</v>
      </c>
      <c r="O156" s="172">
        <v>0</v>
      </c>
      <c r="P156" s="172">
        <f>O156*H156</f>
        <v>0</v>
      </c>
      <c r="Q156" s="172">
        <v>0</v>
      </c>
      <c r="R156" s="172">
        <f>Q156*H156</f>
        <v>0</v>
      </c>
      <c r="S156" s="172">
        <v>0</v>
      </c>
      <c r="T156" s="173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4" t="s">
        <v>86</v>
      </c>
      <c r="AT156" s="174" t="s">
        <v>158</v>
      </c>
      <c r="AU156" s="174" t="s">
        <v>80</v>
      </c>
      <c r="AY156" s="18" t="s">
        <v>156</v>
      </c>
      <c r="BE156" s="175">
        <f>IF(N156="základní",J156,0)</f>
        <v>0</v>
      </c>
      <c r="BF156" s="175">
        <f>IF(N156="snížená",J156,0)</f>
        <v>0</v>
      </c>
      <c r="BG156" s="175">
        <f>IF(N156="zákl. přenesená",J156,0)</f>
        <v>0</v>
      </c>
      <c r="BH156" s="175">
        <f>IF(N156="sníž. přenesená",J156,0)</f>
        <v>0</v>
      </c>
      <c r="BI156" s="175">
        <f>IF(N156="nulová",J156,0)</f>
        <v>0</v>
      </c>
      <c r="BJ156" s="18" t="s">
        <v>76</v>
      </c>
      <c r="BK156" s="175">
        <f>ROUND(I156*H156,2)</f>
        <v>0</v>
      </c>
      <c r="BL156" s="18" t="s">
        <v>86</v>
      </c>
      <c r="BM156" s="174" t="s">
        <v>229</v>
      </c>
    </row>
    <row r="157" s="2" customFormat="1">
      <c r="A157" s="31"/>
      <c r="B157" s="32"/>
      <c r="C157" s="31"/>
      <c r="D157" s="176" t="s">
        <v>162</v>
      </c>
      <c r="E157" s="31"/>
      <c r="F157" s="177" t="s">
        <v>1474</v>
      </c>
      <c r="G157" s="31"/>
      <c r="H157" s="31"/>
      <c r="I157" s="31"/>
      <c r="J157" s="31"/>
      <c r="K157" s="31"/>
      <c r="L157" s="32"/>
      <c r="M157" s="178"/>
      <c r="N157" s="179"/>
      <c r="O157" s="69"/>
      <c r="P157" s="69"/>
      <c r="Q157" s="69"/>
      <c r="R157" s="69"/>
      <c r="S157" s="69"/>
      <c r="T157" s="70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T157" s="18" t="s">
        <v>162</v>
      </c>
      <c r="AU157" s="18" t="s">
        <v>80</v>
      </c>
    </row>
    <row r="158" s="2" customFormat="1" ht="24.15" customHeight="1">
      <c r="A158" s="31"/>
      <c r="B158" s="163"/>
      <c r="C158" s="164" t="s">
        <v>193</v>
      </c>
      <c r="D158" s="164" t="s">
        <v>158</v>
      </c>
      <c r="E158" s="165" t="s">
        <v>1475</v>
      </c>
      <c r="F158" s="166" t="s">
        <v>1476</v>
      </c>
      <c r="G158" s="167" t="s">
        <v>427</v>
      </c>
      <c r="H158" s="168">
        <v>1</v>
      </c>
      <c r="I158" s="169">
        <v>0</v>
      </c>
      <c r="J158" s="169">
        <f>ROUND(I158*H158,2)</f>
        <v>0</v>
      </c>
      <c r="K158" s="166" t="s">
        <v>1</v>
      </c>
      <c r="L158" s="32"/>
      <c r="M158" s="170" t="s">
        <v>1</v>
      </c>
      <c r="N158" s="171" t="s">
        <v>36</v>
      </c>
      <c r="O158" s="172">
        <v>0</v>
      </c>
      <c r="P158" s="172">
        <f>O158*H158</f>
        <v>0</v>
      </c>
      <c r="Q158" s="172">
        <v>0</v>
      </c>
      <c r="R158" s="172">
        <f>Q158*H158</f>
        <v>0</v>
      </c>
      <c r="S158" s="172">
        <v>0</v>
      </c>
      <c r="T158" s="173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4" t="s">
        <v>86</v>
      </c>
      <c r="AT158" s="174" t="s">
        <v>158</v>
      </c>
      <c r="AU158" s="174" t="s">
        <v>80</v>
      </c>
      <c r="AY158" s="18" t="s">
        <v>156</v>
      </c>
      <c r="BE158" s="175">
        <f>IF(N158="základní",J158,0)</f>
        <v>0</v>
      </c>
      <c r="BF158" s="175">
        <f>IF(N158="snížená",J158,0)</f>
        <v>0</v>
      </c>
      <c r="BG158" s="175">
        <f>IF(N158="zákl. přenesená",J158,0)</f>
        <v>0</v>
      </c>
      <c r="BH158" s="175">
        <f>IF(N158="sníž. přenesená",J158,0)</f>
        <v>0</v>
      </c>
      <c r="BI158" s="175">
        <f>IF(N158="nulová",J158,0)</f>
        <v>0</v>
      </c>
      <c r="BJ158" s="18" t="s">
        <v>76</v>
      </c>
      <c r="BK158" s="175">
        <f>ROUND(I158*H158,2)</f>
        <v>0</v>
      </c>
      <c r="BL158" s="18" t="s">
        <v>86</v>
      </c>
      <c r="BM158" s="174" t="s">
        <v>235</v>
      </c>
    </row>
    <row r="159" s="2" customFormat="1">
      <c r="A159" s="31"/>
      <c r="B159" s="32"/>
      <c r="C159" s="31"/>
      <c r="D159" s="176" t="s">
        <v>162</v>
      </c>
      <c r="E159" s="31"/>
      <c r="F159" s="177" t="s">
        <v>1476</v>
      </c>
      <c r="G159" s="31"/>
      <c r="H159" s="31"/>
      <c r="I159" s="31"/>
      <c r="J159" s="31"/>
      <c r="K159" s="31"/>
      <c r="L159" s="32"/>
      <c r="M159" s="212"/>
      <c r="N159" s="213"/>
      <c r="O159" s="214"/>
      <c r="P159" s="214"/>
      <c r="Q159" s="214"/>
      <c r="R159" s="214"/>
      <c r="S159" s="214"/>
      <c r="T159" s="215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T159" s="18" t="s">
        <v>162</v>
      </c>
      <c r="AU159" s="18" t="s">
        <v>80</v>
      </c>
    </row>
    <row r="160" s="2" customFormat="1" ht="6.96" customHeight="1">
      <c r="A160" s="31"/>
      <c r="B160" s="52"/>
      <c r="C160" s="53"/>
      <c r="D160" s="53"/>
      <c r="E160" s="53"/>
      <c r="F160" s="53"/>
      <c r="G160" s="53"/>
      <c r="H160" s="53"/>
      <c r="I160" s="53"/>
      <c r="J160" s="53"/>
      <c r="K160" s="53"/>
      <c r="L160" s="32"/>
      <c r="M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</row>
  </sheetData>
  <autoFilter ref="C118:K159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12"/>
    </row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109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="1" customFormat="1" ht="24.96" customHeight="1">
      <c r="B4" s="21"/>
      <c r="D4" s="22" t="s">
        <v>113</v>
      </c>
      <c r="L4" s="21"/>
      <c r="M4" s="113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28" t="s">
        <v>14</v>
      </c>
      <c r="L6" s="21"/>
    </row>
    <row r="7" s="1" customFormat="1" ht="16.5" customHeight="1">
      <c r="B7" s="21"/>
      <c r="E7" s="114" t="str">
        <f>'Rekapitulace stavby'!K6</f>
        <v xml:space="preserve">Příloha B -  Soupis stavebních prací s výkazem výměr  10.12.24</v>
      </c>
      <c r="F7" s="28"/>
      <c r="G7" s="28"/>
      <c r="H7" s="28"/>
      <c r="L7" s="21"/>
    </row>
    <row r="8" s="2" customFormat="1" ht="12" customHeight="1">
      <c r="A8" s="31"/>
      <c r="B8" s="32"/>
      <c r="C8" s="31"/>
      <c r="D8" s="28" t="s">
        <v>114</v>
      </c>
      <c r="E8" s="31"/>
      <c r="F8" s="31"/>
      <c r="G8" s="31"/>
      <c r="H8" s="31"/>
      <c r="I8" s="31"/>
      <c r="J8" s="31"/>
      <c r="K8" s="31"/>
      <c r="L8" s="47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="2" customFormat="1" ht="16.5" customHeight="1">
      <c r="A9" s="31"/>
      <c r="B9" s="32"/>
      <c r="C9" s="31"/>
      <c r="D9" s="31"/>
      <c r="E9" s="59" t="s">
        <v>1477</v>
      </c>
      <c r="F9" s="31"/>
      <c r="G9" s="31"/>
      <c r="H9" s="31"/>
      <c r="I9" s="31"/>
      <c r="J9" s="31"/>
      <c r="K9" s="31"/>
      <c r="L9" s="47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7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="2" customFormat="1" ht="12" customHeight="1">
      <c r="A11" s="31"/>
      <c r="B11" s="32"/>
      <c r="C11" s="31"/>
      <c r="D11" s="28" t="s">
        <v>16</v>
      </c>
      <c r="E11" s="31"/>
      <c r="F11" s="25" t="s">
        <v>1</v>
      </c>
      <c r="G11" s="31"/>
      <c r="H11" s="31"/>
      <c r="I11" s="28" t="s">
        <v>17</v>
      </c>
      <c r="J11" s="25" t="s">
        <v>1</v>
      </c>
      <c r="K11" s="31"/>
      <c r="L11" s="47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="2" customFormat="1" ht="12" customHeight="1">
      <c r="A12" s="31"/>
      <c r="B12" s="32"/>
      <c r="C12" s="31"/>
      <c r="D12" s="28" t="s">
        <v>18</v>
      </c>
      <c r="E12" s="31"/>
      <c r="F12" s="25" t="s">
        <v>19</v>
      </c>
      <c r="G12" s="31"/>
      <c r="H12" s="31"/>
      <c r="I12" s="28" t="s">
        <v>20</v>
      </c>
      <c r="J12" s="61" t="str">
        <f>'Rekapitulace stavby'!AN8</f>
        <v>19. 11. 2024</v>
      </c>
      <c r="K12" s="31"/>
      <c r="L12" s="47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="2" customFormat="1" ht="10.8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7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="2" customFormat="1" ht="12" customHeight="1">
      <c r="A14" s="31"/>
      <c r="B14" s="32"/>
      <c r="C14" s="31"/>
      <c r="D14" s="28" t="s">
        <v>22</v>
      </c>
      <c r="E14" s="31"/>
      <c r="F14" s="31"/>
      <c r="G14" s="31"/>
      <c r="H14" s="31"/>
      <c r="I14" s="28" t="s">
        <v>23</v>
      </c>
      <c r="J14" s="25" t="str">
        <f>IF('Rekapitulace stavby'!AN10="","",'Rekapitulace stavby'!AN10)</f>
        <v/>
      </c>
      <c r="K14" s="31"/>
      <c r="L14" s="47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="2" customFormat="1" ht="18" customHeight="1">
      <c r="A15" s="31"/>
      <c r="B15" s="32"/>
      <c r="C15" s="31"/>
      <c r="D15" s="31"/>
      <c r="E15" s="25" t="str">
        <f>IF('Rekapitulace stavby'!E11="","",'Rekapitulace stavby'!E11)</f>
        <v xml:space="preserve"> </v>
      </c>
      <c r="F15" s="31"/>
      <c r="G15" s="31"/>
      <c r="H15" s="31"/>
      <c r="I15" s="28" t="s">
        <v>24</v>
      </c>
      <c r="J15" s="25" t="str">
        <f>IF('Rekapitulace stavby'!AN11="","",'Rekapitulace stavby'!AN11)</f>
        <v/>
      </c>
      <c r="K15" s="31"/>
      <c r="L15" s="47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="2" customFormat="1" ht="6.96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7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="2" customFormat="1" ht="12" customHeight="1">
      <c r="A17" s="31"/>
      <c r="B17" s="32"/>
      <c r="C17" s="31"/>
      <c r="D17" s="28" t="s">
        <v>25</v>
      </c>
      <c r="E17" s="31"/>
      <c r="F17" s="31"/>
      <c r="G17" s="31"/>
      <c r="H17" s="31"/>
      <c r="I17" s="28" t="s">
        <v>23</v>
      </c>
      <c r="J17" s="25" t="str">
        <f>'Rekapitulace stavby'!AN13</f>
        <v/>
      </c>
      <c r="K17" s="31"/>
      <c r="L17" s="47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="2" customFormat="1" ht="18" customHeight="1">
      <c r="A18" s="31"/>
      <c r="B18" s="32"/>
      <c r="C18" s="31"/>
      <c r="D18" s="31"/>
      <c r="E18" s="25" t="str">
        <f>'Rekapitulace stavby'!E14</f>
        <v xml:space="preserve"> </v>
      </c>
      <c r="F18" s="25"/>
      <c r="G18" s="25"/>
      <c r="H18" s="25"/>
      <c r="I18" s="28" t="s">
        <v>24</v>
      </c>
      <c r="J18" s="25" t="str">
        <f>'Rekapitulace stavby'!AN14</f>
        <v/>
      </c>
      <c r="K18" s="31"/>
      <c r="L18" s="47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="2" customFormat="1" ht="6.96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7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="2" customFormat="1" ht="12" customHeight="1">
      <c r="A20" s="31"/>
      <c r="B20" s="32"/>
      <c r="C20" s="31"/>
      <c r="D20" s="28" t="s">
        <v>26</v>
      </c>
      <c r="E20" s="31"/>
      <c r="F20" s="31"/>
      <c r="G20" s="31"/>
      <c r="H20" s="31"/>
      <c r="I20" s="28" t="s">
        <v>23</v>
      </c>
      <c r="J20" s="25" t="str">
        <f>IF('Rekapitulace stavby'!AN16="","",'Rekapitulace stavby'!AN16)</f>
        <v/>
      </c>
      <c r="K20" s="31"/>
      <c r="L20" s="47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="2" customFormat="1" ht="18" customHeight="1">
      <c r="A21" s="31"/>
      <c r="B21" s="32"/>
      <c r="C21" s="31"/>
      <c r="D21" s="31"/>
      <c r="E21" s="25" t="str">
        <f>IF('Rekapitulace stavby'!E17="","",'Rekapitulace stavby'!E17)</f>
        <v xml:space="preserve"> </v>
      </c>
      <c r="F21" s="31"/>
      <c r="G21" s="31"/>
      <c r="H21" s="31"/>
      <c r="I21" s="28" t="s">
        <v>24</v>
      </c>
      <c r="J21" s="25" t="str">
        <f>IF('Rekapitulace stavby'!AN17="","",'Rekapitulace stavby'!AN17)</f>
        <v/>
      </c>
      <c r="K21" s="31"/>
      <c r="L21" s="47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="2" customFormat="1" ht="6.96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7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="2" customFormat="1" ht="12" customHeight="1">
      <c r="A23" s="31"/>
      <c r="B23" s="32"/>
      <c r="C23" s="31"/>
      <c r="D23" s="28" t="s">
        <v>28</v>
      </c>
      <c r="E23" s="31"/>
      <c r="F23" s="31"/>
      <c r="G23" s="31"/>
      <c r="H23" s="31"/>
      <c r="I23" s="28" t="s">
        <v>23</v>
      </c>
      <c r="J23" s="25" t="str">
        <f>IF('Rekapitulace stavby'!AN19="","",'Rekapitulace stavby'!AN19)</f>
        <v/>
      </c>
      <c r="K23" s="31"/>
      <c r="L23" s="47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="2" customFormat="1" ht="18" customHeight="1">
      <c r="A24" s="31"/>
      <c r="B24" s="32"/>
      <c r="C24" s="31"/>
      <c r="D24" s="31"/>
      <c r="E24" s="25" t="str">
        <f>IF('Rekapitulace stavby'!E20="","",'Rekapitulace stavby'!E20)</f>
        <v xml:space="preserve"> </v>
      </c>
      <c r="F24" s="31"/>
      <c r="G24" s="31"/>
      <c r="H24" s="31"/>
      <c r="I24" s="28" t="s">
        <v>24</v>
      </c>
      <c r="J24" s="25" t="str">
        <f>IF('Rekapitulace stavby'!AN20="","",'Rekapitulace stavby'!AN20)</f>
        <v/>
      </c>
      <c r="K24" s="31"/>
      <c r="L24" s="47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="2" customFormat="1" ht="6.96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7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="2" customFormat="1" ht="12" customHeight="1">
      <c r="A26" s="31"/>
      <c r="B26" s="32"/>
      <c r="C26" s="31"/>
      <c r="D26" s="28" t="s">
        <v>29</v>
      </c>
      <c r="E26" s="31"/>
      <c r="F26" s="31"/>
      <c r="G26" s="31"/>
      <c r="H26" s="31"/>
      <c r="I26" s="31"/>
      <c r="J26" s="31"/>
      <c r="K26" s="31"/>
      <c r="L26" s="47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="8" customFormat="1" ht="226.5" customHeight="1">
      <c r="A27" s="115"/>
      <c r="B27" s="116"/>
      <c r="C27" s="115"/>
      <c r="D27" s="115"/>
      <c r="E27" s="29" t="s">
        <v>116</v>
      </c>
      <c r="F27" s="29"/>
      <c r="G27" s="29"/>
      <c r="H27" s="29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="2" customFormat="1" ht="6.96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7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="2" customFormat="1" ht="6.96" customHeight="1">
      <c r="A29" s="31"/>
      <c r="B29" s="32"/>
      <c r="C29" s="31"/>
      <c r="D29" s="82"/>
      <c r="E29" s="82"/>
      <c r="F29" s="82"/>
      <c r="G29" s="82"/>
      <c r="H29" s="82"/>
      <c r="I29" s="82"/>
      <c r="J29" s="82"/>
      <c r="K29" s="82"/>
      <c r="L29" s="47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="2" customFormat="1" ht="25.44" customHeight="1">
      <c r="A30" s="31"/>
      <c r="B30" s="32"/>
      <c r="C30" s="31"/>
      <c r="D30" s="118" t="s">
        <v>31</v>
      </c>
      <c r="E30" s="31"/>
      <c r="F30" s="31"/>
      <c r="G30" s="31"/>
      <c r="H30" s="31"/>
      <c r="I30" s="31"/>
      <c r="J30" s="88">
        <f>ROUND(J119, 2)</f>
        <v>0</v>
      </c>
      <c r="K30" s="31"/>
      <c r="L30" s="47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="2" customFormat="1" ht="6.96" customHeight="1">
      <c r="A31" s="31"/>
      <c r="B31" s="32"/>
      <c r="C31" s="31"/>
      <c r="D31" s="82"/>
      <c r="E31" s="82"/>
      <c r="F31" s="82"/>
      <c r="G31" s="82"/>
      <c r="H31" s="82"/>
      <c r="I31" s="82"/>
      <c r="J31" s="82"/>
      <c r="K31" s="82"/>
      <c r="L31" s="47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="2" customFormat="1" ht="14.4" customHeight="1">
      <c r="A32" s="31"/>
      <c r="B32" s="32"/>
      <c r="C32" s="31"/>
      <c r="D32" s="31"/>
      <c r="E32" s="31"/>
      <c r="F32" s="36" t="s">
        <v>33</v>
      </c>
      <c r="G32" s="31"/>
      <c r="H32" s="31"/>
      <c r="I32" s="36" t="s">
        <v>32</v>
      </c>
      <c r="J32" s="36" t="s">
        <v>34</v>
      </c>
      <c r="K32" s="31"/>
      <c r="L32" s="47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="2" customFormat="1" ht="14.4" customHeight="1">
      <c r="A33" s="31"/>
      <c r="B33" s="32"/>
      <c r="C33" s="31"/>
      <c r="D33" s="119" t="s">
        <v>35</v>
      </c>
      <c r="E33" s="28" t="s">
        <v>36</v>
      </c>
      <c r="F33" s="120">
        <f>ROUND((SUM(BE119:BE161)),  2)</f>
        <v>0</v>
      </c>
      <c r="G33" s="31"/>
      <c r="H33" s="31"/>
      <c r="I33" s="121">
        <v>0.20999999999999999</v>
      </c>
      <c r="J33" s="120">
        <f>ROUND(((SUM(BE119:BE161))*I33),  2)</f>
        <v>0</v>
      </c>
      <c r="K33" s="31"/>
      <c r="L33" s="47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="2" customFormat="1" ht="14.4" customHeight="1">
      <c r="A34" s="31"/>
      <c r="B34" s="32"/>
      <c r="C34" s="31"/>
      <c r="D34" s="31"/>
      <c r="E34" s="28" t="s">
        <v>37</v>
      </c>
      <c r="F34" s="120">
        <f>ROUND((SUM(BF119:BF161)),  2)</f>
        <v>0</v>
      </c>
      <c r="G34" s="31"/>
      <c r="H34" s="31"/>
      <c r="I34" s="121">
        <v>0.12</v>
      </c>
      <c r="J34" s="120">
        <f>ROUND(((SUM(BF119:BF161))*I34),  2)</f>
        <v>0</v>
      </c>
      <c r="K34" s="31"/>
      <c r="L34" s="47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2"/>
      <c r="C35" s="31"/>
      <c r="D35" s="31"/>
      <c r="E35" s="28" t="s">
        <v>38</v>
      </c>
      <c r="F35" s="120">
        <f>ROUND((SUM(BG119:BG161)),  2)</f>
        <v>0</v>
      </c>
      <c r="G35" s="31"/>
      <c r="H35" s="31"/>
      <c r="I35" s="121">
        <v>0.20999999999999999</v>
      </c>
      <c r="J35" s="120">
        <f>0</f>
        <v>0</v>
      </c>
      <c r="K35" s="31"/>
      <c r="L35" s="47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2"/>
      <c r="C36" s="31"/>
      <c r="D36" s="31"/>
      <c r="E36" s="28" t="s">
        <v>39</v>
      </c>
      <c r="F36" s="120">
        <f>ROUND((SUM(BH119:BH161)),  2)</f>
        <v>0</v>
      </c>
      <c r="G36" s="31"/>
      <c r="H36" s="31"/>
      <c r="I36" s="121">
        <v>0.12</v>
      </c>
      <c r="J36" s="120">
        <f>0</f>
        <v>0</v>
      </c>
      <c r="K36" s="31"/>
      <c r="L36" s="47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2"/>
      <c r="C37" s="31"/>
      <c r="D37" s="31"/>
      <c r="E37" s="28" t="s">
        <v>40</v>
      </c>
      <c r="F37" s="120">
        <f>ROUND((SUM(BI119:BI161)),  2)</f>
        <v>0</v>
      </c>
      <c r="G37" s="31"/>
      <c r="H37" s="31"/>
      <c r="I37" s="121">
        <v>0</v>
      </c>
      <c r="J37" s="120">
        <f>0</f>
        <v>0</v>
      </c>
      <c r="K37" s="31"/>
      <c r="L37" s="47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="2" customFormat="1" ht="6.96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7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="2" customFormat="1" ht="25.44" customHeight="1">
      <c r="A39" s="31"/>
      <c r="B39" s="32"/>
      <c r="C39" s="122"/>
      <c r="D39" s="123" t="s">
        <v>41</v>
      </c>
      <c r="E39" s="73"/>
      <c r="F39" s="73"/>
      <c r="G39" s="124" t="s">
        <v>42</v>
      </c>
      <c r="H39" s="125" t="s">
        <v>43</v>
      </c>
      <c r="I39" s="73"/>
      <c r="J39" s="126">
        <f>SUM(J30:J37)</f>
        <v>0</v>
      </c>
      <c r="K39" s="127"/>
      <c r="L39" s="47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="2" customFormat="1" ht="14.4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7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47"/>
      <c r="D50" s="48" t="s">
        <v>44</v>
      </c>
      <c r="E50" s="49"/>
      <c r="F50" s="49"/>
      <c r="G50" s="48" t="s">
        <v>45</v>
      </c>
      <c r="H50" s="49"/>
      <c r="I50" s="49"/>
      <c r="J50" s="49"/>
      <c r="K50" s="49"/>
      <c r="L50" s="4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1"/>
      <c r="B61" s="32"/>
      <c r="C61" s="31"/>
      <c r="D61" s="50" t="s">
        <v>46</v>
      </c>
      <c r="E61" s="34"/>
      <c r="F61" s="128" t="s">
        <v>47</v>
      </c>
      <c r="G61" s="50" t="s">
        <v>46</v>
      </c>
      <c r="H61" s="34"/>
      <c r="I61" s="34"/>
      <c r="J61" s="129" t="s">
        <v>47</v>
      </c>
      <c r="K61" s="34"/>
      <c r="L61" s="47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1"/>
      <c r="B65" s="32"/>
      <c r="C65" s="31"/>
      <c r="D65" s="48" t="s">
        <v>48</v>
      </c>
      <c r="E65" s="51"/>
      <c r="F65" s="51"/>
      <c r="G65" s="48" t="s">
        <v>49</v>
      </c>
      <c r="H65" s="51"/>
      <c r="I65" s="51"/>
      <c r="J65" s="51"/>
      <c r="K65" s="51"/>
      <c r="L65" s="47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1"/>
      <c r="B76" s="32"/>
      <c r="C76" s="31"/>
      <c r="D76" s="50" t="s">
        <v>46</v>
      </c>
      <c r="E76" s="34"/>
      <c r="F76" s="128" t="s">
        <v>47</v>
      </c>
      <c r="G76" s="50" t="s">
        <v>46</v>
      </c>
      <c r="H76" s="34"/>
      <c r="I76" s="34"/>
      <c r="J76" s="129" t="s">
        <v>47</v>
      </c>
      <c r="K76" s="34"/>
      <c r="L76" s="47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="2" customFormat="1" ht="14.4" customHeight="1">
      <c r="A77" s="31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47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="2" customFormat="1" ht="6.96" customHeight="1">
      <c r="A81" s="31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47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117</v>
      </c>
      <c r="D82" s="31"/>
      <c r="E82" s="31"/>
      <c r="F82" s="31"/>
      <c r="G82" s="31"/>
      <c r="H82" s="31"/>
      <c r="I82" s="31"/>
      <c r="J82" s="31"/>
      <c r="K82" s="31"/>
      <c r="L82" s="47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7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1"/>
      <c r="E84" s="31"/>
      <c r="F84" s="31"/>
      <c r="G84" s="31"/>
      <c r="H84" s="31"/>
      <c r="I84" s="31"/>
      <c r="J84" s="31"/>
      <c r="K84" s="31"/>
      <c r="L84" s="47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1"/>
      <c r="D85" s="31"/>
      <c r="E85" s="114" t="str">
        <f>E7</f>
        <v xml:space="preserve">Příloha B -  Soupis stavebních prací s výkazem výměr  10.12.24</v>
      </c>
      <c r="F85" s="28"/>
      <c r="G85" s="28"/>
      <c r="H85" s="28"/>
      <c r="I85" s="31"/>
      <c r="J85" s="31"/>
      <c r="K85" s="31"/>
      <c r="L85" s="47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114</v>
      </c>
      <c r="D86" s="31"/>
      <c r="E86" s="31"/>
      <c r="F86" s="31"/>
      <c r="G86" s="31"/>
      <c r="H86" s="31"/>
      <c r="I86" s="31"/>
      <c r="J86" s="31"/>
      <c r="K86" s="31"/>
      <c r="L86" s="47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1"/>
      <c r="D87" s="31"/>
      <c r="E87" s="59" t="str">
        <f>E9</f>
        <v xml:space="preserve">11 - Sanita -  keramika</v>
      </c>
      <c r="F87" s="31"/>
      <c r="G87" s="31"/>
      <c r="H87" s="31"/>
      <c r="I87" s="31"/>
      <c r="J87" s="31"/>
      <c r="K87" s="31"/>
      <c r="L87" s="47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7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1"/>
      <c r="E89" s="31"/>
      <c r="F89" s="25" t="str">
        <f>F12</f>
        <v xml:space="preserve"> </v>
      </c>
      <c r="G89" s="31"/>
      <c r="H89" s="31"/>
      <c r="I89" s="28" t="s">
        <v>20</v>
      </c>
      <c r="J89" s="61" t="str">
        <f>IF(J12="","",J12)</f>
        <v>19. 11. 2024</v>
      </c>
      <c r="K89" s="31"/>
      <c r="L89" s="47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7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15.15" customHeight="1">
      <c r="A91" s="31"/>
      <c r="B91" s="32"/>
      <c r="C91" s="28" t="s">
        <v>22</v>
      </c>
      <c r="D91" s="31"/>
      <c r="E91" s="31"/>
      <c r="F91" s="25" t="str">
        <f>E15</f>
        <v xml:space="preserve"> </v>
      </c>
      <c r="G91" s="31"/>
      <c r="H91" s="31"/>
      <c r="I91" s="28" t="s">
        <v>26</v>
      </c>
      <c r="J91" s="29" t="str">
        <f>E21</f>
        <v xml:space="preserve"> </v>
      </c>
      <c r="K91" s="31"/>
      <c r="L91" s="47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15.15" customHeight="1">
      <c r="A92" s="31"/>
      <c r="B92" s="32"/>
      <c r="C92" s="28" t="s">
        <v>25</v>
      </c>
      <c r="D92" s="31"/>
      <c r="E92" s="31"/>
      <c r="F92" s="25" t="str">
        <f>IF(E18="","",E18)</f>
        <v xml:space="preserve"> </v>
      </c>
      <c r="G92" s="31"/>
      <c r="H92" s="31"/>
      <c r="I92" s="28" t="s">
        <v>28</v>
      </c>
      <c r="J92" s="29" t="str">
        <f>E24</f>
        <v xml:space="preserve"> </v>
      </c>
      <c r="K92" s="31"/>
      <c r="L92" s="47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7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30" t="s">
        <v>118</v>
      </c>
      <c r="D94" s="122"/>
      <c r="E94" s="122"/>
      <c r="F94" s="122"/>
      <c r="G94" s="122"/>
      <c r="H94" s="122"/>
      <c r="I94" s="122"/>
      <c r="J94" s="131" t="s">
        <v>119</v>
      </c>
      <c r="K94" s="122"/>
      <c r="L94" s="47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7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32" t="s">
        <v>120</v>
      </c>
      <c r="D96" s="31"/>
      <c r="E96" s="31"/>
      <c r="F96" s="31"/>
      <c r="G96" s="31"/>
      <c r="H96" s="31"/>
      <c r="I96" s="31"/>
      <c r="J96" s="88">
        <f>J119</f>
        <v>0</v>
      </c>
      <c r="K96" s="31"/>
      <c r="L96" s="47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8" t="s">
        <v>121</v>
      </c>
    </row>
    <row r="97" s="9" customFormat="1" ht="24.96" customHeight="1">
      <c r="A97" s="9"/>
      <c r="B97" s="133"/>
      <c r="C97" s="9"/>
      <c r="D97" s="134" t="s">
        <v>1417</v>
      </c>
      <c r="E97" s="135"/>
      <c r="F97" s="135"/>
      <c r="G97" s="135"/>
      <c r="H97" s="135"/>
      <c r="I97" s="135"/>
      <c r="J97" s="136">
        <f>J120</f>
        <v>0</v>
      </c>
      <c r="K97" s="9"/>
      <c r="L97" s="13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33"/>
      <c r="C98" s="9"/>
      <c r="D98" s="134" t="s">
        <v>1440</v>
      </c>
      <c r="E98" s="135"/>
      <c r="F98" s="135"/>
      <c r="G98" s="135"/>
      <c r="H98" s="135"/>
      <c r="I98" s="135"/>
      <c r="J98" s="136">
        <f>J126</f>
        <v>0</v>
      </c>
      <c r="K98" s="9"/>
      <c r="L98" s="13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0" customFormat="1" ht="19.92" customHeight="1">
      <c r="A99" s="10"/>
      <c r="B99" s="137"/>
      <c r="C99" s="10"/>
      <c r="D99" s="138" t="s">
        <v>1478</v>
      </c>
      <c r="E99" s="139"/>
      <c r="F99" s="139"/>
      <c r="G99" s="139"/>
      <c r="H99" s="139"/>
      <c r="I99" s="139"/>
      <c r="J99" s="140">
        <f>J127</f>
        <v>0</v>
      </c>
      <c r="K99" s="10"/>
      <c r="L99" s="13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1"/>
      <c r="B100" s="32"/>
      <c r="C100" s="31"/>
      <c r="D100" s="31"/>
      <c r="E100" s="31"/>
      <c r="F100" s="31"/>
      <c r="G100" s="31"/>
      <c r="H100" s="31"/>
      <c r="I100" s="31"/>
      <c r="J100" s="31"/>
      <c r="K100" s="31"/>
      <c r="L100" s="47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="2" customFormat="1" ht="6.96" customHeight="1">
      <c r="A101" s="31"/>
      <c r="B101" s="52"/>
      <c r="C101" s="53"/>
      <c r="D101" s="53"/>
      <c r="E101" s="53"/>
      <c r="F101" s="53"/>
      <c r="G101" s="53"/>
      <c r="H101" s="53"/>
      <c r="I101" s="53"/>
      <c r="J101" s="53"/>
      <c r="K101" s="53"/>
      <c r="L101" s="47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5" s="2" customFormat="1" ht="6.96" customHeight="1">
      <c r="A105" s="31"/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47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="2" customFormat="1" ht="24.96" customHeight="1">
      <c r="A106" s="31"/>
      <c r="B106" s="32"/>
      <c r="C106" s="22" t="s">
        <v>141</v>
      </c>
      <c r="D106" s="31"/>
      <c r="E106" s="31"/>
      <c r="F106" s="31"/>
      <c r="G106" s="31"/>
      <c r="H106" s="31"/>
      <c r="I106" s="31"/>
      <c r="J106" s="31"/>
      <c r="K106" s="31"/>
      <c r="L106" s="47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="2" customFormat="1" ht="6.96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47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12" customHeight="1">
      <c r="A108" s="31"/>
      <c r="B108" s="32"/>
      <c r="C108" s="28" t="s">
        <v>14</v>
      </c>
      <c r="D108" s="31"/>
      <c r="E108" s="31"/>
      <c r="F108" s="31"/>
      <c r="G108" s="31"/>
      <c r="H108" s="31"/>
      <c r="I108" s="31"/>
      <c r="J108" s="31"/>
      <c r="K108" s="31"/>
      <c r="L108" s="47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="2" customFormat="1" ht="16.5" customHeight="1">
      <c r="A109" s="31"/>
      <c r="B109" s="32"/>
      <c r="C109" s="31"/>
      <c r="D109" s="31"/>
      <c r="E109" s="114" t="str">
        <f>E7</f>
        <v xml:space="preserve">Příloha B -  Soupis stavebních prací s výkazem výměr  10.12.24</v>
      </c>
      <c r="F109" s="28"/>
      <c r="G109" s="28"/>
      <c r="H109" s="28"/>
      <c r="I109" s="31"/>
      <c r="J109" s="31"/>
      <c r="K109" s="31"/>
      <c r="L109" s="47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="2" customFormat="1" ht="12" customHeight="1">
      <c r="A110" s="31"/>
      <c r="B110" s="32"/>
      <c r="C110" s="28" t="s">
        <v>114</v>
      </c>
      <c r="D110" s="31"/>
      <c r="E110" s="31"/>
      <c r="F110" s="31"/>
      <c r="G110" s="31"/>
      <c r="H110" s="31"/>
      <c r="I110" s="31"/>
      <c r="J110" s="31"/>
      <c r="K110" s="31"/>
      <c r="L110" s="47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="2" customFormat="1" ht="16.5" customHeight="1">
      <c r="A111" s="31"/>
      <c r="B111" s="32"/>
      <c r="C111" s="31"/>
      <c r="D111" s="31"/>
      <c r="E111" s="59" t="str">
        <f>E9</f>
        <v xml:space="preserve">11 - Sanita -  keramika</v>
      </c>
      <c r="F111" s="31"/>
      <c r="G111" s="31"/>
      <c r="H111" s="31"/>
      <c r="I111" s="31"/>
      <c r="J111" s="31"/>
      <c r="K111" s="31"/>
      <c r="L111" s="47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6.96" customHeight="1">
      <c r="A112" s="31"/>
      <c r="B112" s="32"/>
      <c r="C112" s="31"/>
      <c r="D112" s="31"/>
      <c r="E112" s="31"/>
      <c r="F112" s="31"/>
      <c r="G112" s="31"/>
      <c r="H112" s="31"/>
      <c r="I112" s="31"/>
      <c r="J112" s="31"/>
      <c r="K112" s="31"/>
      <c r="L112" s="47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12" customHeight="1">
      <c r="A113" s="31"/>
      <c r="B113" s="32"/>
      <c r="C113" s="28" t="s">
        <v>18</v>
      </c>
      <c r="D113" s="31"/>
      <c r="E113" s="31"/>
      <c r="F113" s="25" t="str">
        <f>F12</f>
        <v xml:space="preserve"> </v>
      </c>
      <c r="G113" s="31"/>
      <c r="H113" s="31"/>
      <c r="I113" s="28" t="s">
        <v>20</v>
      </c>
      <c r="J113" s="61" t="str">
        <f>IF(J12="","",J12)</f>
        <v>19. 11. 2024</v>
      </c>
      <c r="K113" s="31"/>
      <c r="L113" s="47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6.96" customHeight="1">
      <c r="A114" s="31"/>
      <c r="B114" s="32"/>
      <c r="C114" s="31"/>
      <c r="D114" s="31"/>
      <c r="E114" s="31"/>
      <c r="F114" s="31"/>
      <c r="G114" s="31"/>
      <c r="H114" s="31"/>
      <c r="I114" s="31"/>
      <c r="J114" s="31"/>
      <c r="K114" s="31"/>
      <c r="L114" s="47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15.15" customHeight="1">
      <c r="A115" s="31"/>
      <c r="B115" s="32"/>
      <c r="C115" s="28" t="s">
        <v>22</v>
      </c>
      <c r="D115" s="31"/>
      <c r="E115" s="31"/>
      <c r="F115" s="25" t="str">
        <f>E15</f>
        <v xml:space="preserve"> </v>
      </c>
      <c r="G115" s="31"/>
      <c r="H115" s="31"/>
      <c r="I115" s="28" t="s">
        <v>26</v>
      </c>
      <c r="J115" s="29" t="str">
        <f>E21</f>
        <v xml:space="preserve"> </v>
      </c>
      <c r="K115" s="31"/>
      <c r="L115" s="47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2" customFormat="1" ht="15.15" customHeight="1">
      <c r="A116" s="31"/>
      <c r="B116" s="32"/>
      <c r="C116" s="28" t="s">
        <v>25</v>
      </c>
      <c r="D116" s="31"/>
      <c r="E116" s="31"/>
      <c r="F116" s="25" t="str">
        <f>IF(E18="","",E18)</f>
        <v xml:space="preserve"> </v>
      </c>
      <c r="G116" s="31"/>
      <c r="H116" s="31"/>
      <c r="I116" s="28" t="s">
        <v>28</v>
      </c>
      <c r="J116" s="29" t="str">
        <f>E24</f>
        <v xml:space="preserve"> </v>
      </c>
      <c r="K116" s="31"/>
      <c r="L116" s="47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="2" customFormat="1" ht="10.32" customHeight="1">
      <c r="A117" s="31"/>
      <c r="B117" s="32"/>
      <c r="C117" s="31"/>
      <c r="D117" s="31"/>
      <c r="E117" s="31"/>
      <c r="F117" s="31"/>
      <c r="G117" s="31"/>
      <c r="H117" s="31"/>
      <c r="I117" s="31"/>
      <c r="J117" s="31"/>
      <c r="K117" s="31"/>
      <c r="L117" s="47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="11" customFormat="1" ht="29.28" customHeight="1">
      <c r="A118" s="141"/>
      <c r="B118" s="142"/>
      <c r="C118" s="143" t="s">
        <v>142</v>
      </c>
      <c r="D118" s="144" t="s">
        <v>56</v>
      </c>
      <c r="E118" s="144" t="s">
        <v>52</v>
      </c>
      <c r="F118" s="144" t="s">
        <v>53</v>
      </c>
      <c r="G118" s="144" t="s">
        <v>143</v>
      </c>
      <c r="H118" s="144" t="s">
        <v>144</v>
      </c>
      <c r="I118" s="144" t="s">
        <v>145</v>
      </c>
      <c r="J118" s="144" t="s">
        <v>119</v>
      </c>
      <c r="K118" s="145" t="s">
        <v>146</v>
      </c>
      <c r="L118" s="146"/>
      <c r="M118" s="78" t="s">
        <v>1</v>
      </c>
      <c r="N118" s="79" t="s">
        <v>35</v>
      </c>
      <c r="O118" s="79" t="s">
        <v>147</v>
      </c>
      <c r="P118" s="79" t="s">
        <v>148</v>
      </c>
      <c r="Q118" s="79" t="s">
        <v>149</v>
      </c>
      <c r="R118" s="79" t="s">
        <v>150</v>
      </c>
      <c r="S118" s="79" t="s">
        <v>151</v>
      </c>
      <c r="T118" s="80" t="s">
        <v>152</v>
      </c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</row>
    <row r="119" s="2" customFormat="1" ht="22.8" customHeight="1">
      <c r="A119" s="31"/>
      <c r="B119" s="32"/>
      <c r="C119" s="85" t="s">
        <v>153</v>
      </c>
      <c r="D119" s="31"/>
      <c r="E119" s="31"/>
      <c r="F119" s="31"/>
      <c r="G119" s="31"/>
      <c r="H119" s="31"/>
      <c r="I119" s="31"/>
      <c r="J119" s="147">
        <f>BK119</f>
        <v>0</v>
      </c>
      <c r="K119" s="31"/>
      <c r="L119" s="32"/>
      <c r="M119" s="81"/>
      <c r="N119" s="65"/>
      <c r="O119" s="82"/>
      <c r="P119" s="148">
        <f>P120+P126</f>
        <v>0</v>
      </c>
      <c r="Q119" s="82"/>
      <c r="R119" s="148">
        <f>R120+R126</f>
        <v>0</v>
      </c>
      <c r="S119" s="82"/>
      <c r="T119" s="149">
        <f>T120+T126</f>
        <v>0</v>
      </c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T119" s="18" t="s">
        <v>70</v>
      </c>
      <c r="AU119" s="18" t="s">
        <v>121</v>
      </c>
      <c r="BK119" s="150">
        <f>BK120+BK126</f>
        <v>0</v>
      </c>
    </row>
    <row r="120" s="12" customFormat="1" ht="25.92" customHeight="1">
      <c r="A120" s="12"/>
      <c r="B120" s="151"/>
      <c r="C120" s="12"/>
      <c r="D120" s="152" t="s">
        <v>70</v>
      </c>
      <c r="E120" s="153" t="s">
        <v>1196</v>
      </c>
      <c r="F120" s="153" t="s">
        <v>1196</v>
      </c>
      <c r="G120" s="12"/>
      <c r="H120" s="12"/>
      <c r="I120" s="12"/>
      <c r="J120" s="154">
        <f>BK120</f>
        <v>0</v>
      </c>
      <c r="K120" s="12"/>
      <c r="L120" s="151"/>
      <c r="M120" s="155"/>
      <c r="N120" s="156"/>
      <c r="O120" s="156"/>
      <c r="P120" s="157">
        <f>SUM(P121:P125)</f>
        <v>0</v>
      </c>
      <c r="Q120" s="156"/>
      <c r="R120" s="157">
        <f>SUM(R121:R125)</f>
        <v>0</v>
      </c>
      <c r="S120" s="156"/>
      <c r="T120" s="158">
        <f>SUM(T121:T125)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52" t="s">
        <v>76</v>
      </c>
      <c r="AT120" s="159" t="s">
        <v>70</v>
      </c>
      <c r="AU120" s="159" t="s">
        <v>71</v>
      </c>
      <c r="AY120" s="152" t="s">
        <v>156</v>
      </c>
      <c r="BK120" s="160">
        <f>SUM(BK121:BK125)</f>
        <v>0</v>
      </c>
    </row>
    <row r="121" s="2" customFormat="1" ht="62.7" customHeight="1">
      <c r="A121" s="31"/>
      <c r="B121" s="163"/>
      <c r="C121" s="164" t="s">
        <v>198</v>
      </c>
      <c r="D121" s="164" t="s">
        <v>158</v>
      </c>
      <c r="E121" s="165" t="s">
        <v>1278</v>
      </c>
      <c r="F121" s="166" t="s">
        <v>1418</v>
      </c>
      <c r="G121" s="167" t="s">
        <v>1</v>
      </c>
      <c r="H121" s="168">
        <v>0</v>
      </c>
      <c r="I121" s="169">
        <v>0</v>
      </c>
      <c r="J121" s="169">
        <f>ROUND(I121*H121,2)</f>
        <v>0</v>
      </c>
      <c r="K121" s="166" t="s">
        <v>1</v>
      </c>
      <c r="L121" s="32"/>
      <c r="M121" s="170" t="s">
        <v>1</v>
      </c>
      <c r="N121" s="171" t="s">
        <v>36</v>
      </c>
      <c r="O121" s="172">
        <v>0</v>
      </c>
      <c r="P121" s="172">
        <f>O121*H121</f>
        <v>0</v>
      </c>
      <c r="Q121" s="172">
        <v>0</v>
      </c>
      <c r="R121" s="172">
        <f>Q121*H121</f>
        <v>0</v>
      </c>
      <c r="S121" s="172">
        <v>0</v>
      </c>
      <c r="T121" s="173">
        <f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174" t="s">
        <v>86</v>
      </c>
      <c r="AT121" s="174" t="s">
        <v>158</v>
      </c>
      <c r="AU121" s="174" t="s">
        <v>76</v>
      </c>
      <c r="AY121" s="18" t="s">
        <v>156</v>
      </c>
      <c r="BE121" s="175">
        <f>IF(N121="základní",J121,0)</f>
        <v>0</v>
      </c>
      <c r="BF121" s="175">
        <f>IF(N121="snížená",J121,0)</f>
        <v>0</v>
      </c>
      <c r="BG121" s="175">
        <f>IF(N121="zákl. přenesená",J121,0)</f>
        <v>0</v>
      </c>
      <c r="BH121" s="175">
        <f>IF(N121="sníž. přenesená",J121,0)</f>
        <v>0</v>
      </c>
      <c r="BI121" s="175">
        <f>IF(N121="nulová",J121,0)</f>
        <v>0</v>
      </c>
      <c r="BJ121" s="18" t="s">
        <v>76</v>
      </c>
      <c r="BK121" s="175">
        <f>ROUND(I121*H121,2)</f>
        <v>0</v>
      </c>
      <c r="BL121" s="18" t="s">
        <v>86</v>
      </c>
      <c r="BM121" s="174" t="s">
        <v>1479</v>
      </c>
    </row>
    <row r="122" s="2" customFormat="1">
      <c r="A122" s="31"/>
      <c r="B122" s="32"/>
      <c r="C122" s="31"/>
      <c r="D122" s="176" t="s">
        <v>162</v>
      </c>
      <c r="E122" s="31"/>
      <c r="F122" s="177" t="s">
        <v>1418</v>
      </c>
      <c r="G122" s="31"/>
      <c r="H122" s="31"/>
      <c r="I122" s="31"/>
      <c r="J122" s="31"/>
      <c r="K122" s="31"/>
      <c r="L122" s="32"/>
      <c r="M122" s="178"/>
      <c r="N122" s="179"/>
      <c r="O122" s="69"/>
      <c r="P122" s="69"/>
      <c r="Q122" s="69"/>
      <c r="R122" s="69"/>
      <c r="S122" s="69"/>
      <c r="T122" s="70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T122" s="18" t="s">
        <v>162</v>
      </c>
      <c r="AU122" s="18" t="s">
        <v>76</v>
      </c>
    </row>
    <row r="123" s="13" customFormat="1">
      <c r="A123" s="13"/>
      <c r="B123" s="180"/>
      <c r="C123" s="13"/>
      <c r="D123" s="176" t="s">
        <v>163</v>
      </c>
      <c r="E123" s="181" t="s">
        <v>1</v>
      </c>
      <c r="F123" s="182" t="s">
        <v>1420</v>
      </c>
      <c r="G123" s="13"/>
      <c r="H123" s="181" t="s">
        <v>1</v>
      </c>
      <c r="I123" s="13"/>
      <c r="J123" s="13"/>
      <c r="K123" s="13"/>
      <c r="L123" s="180"/>
      <c r="M123" s="183"/>
      <c r="N123" s="184"/>
      <c r="O123" s="184"/>
      <c r="P123" s="184"/>
      <c r="Q123" s="184"/>
      <c r="R123" s="184"/>
      <c r="S123" s="184"/>
      <c r="T123" s="18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181" t="s">
        <v>163</v>
      </c>
      <c r="AU123" s="181" t="s">
        <v>76</v>
      </c>
      <c r="AV123" s="13" t="s">
        <v>76</v>
      </c>
      <c r="AW123" s="13" t="s">
        <v>27</v>
      </c>
      <c r="AX123" s="13" t="s">
        <v>71</v>
      </c>
      <c r="AY123" s="181" t="s">
        <v>156</v>
      </c>
    </row>
    <row r="124" s="13" customFormat="1">
      <c r="A124" s="13"/>
      <c r="B124" s="180"/>
      <c r="C124" s="13"/>
      <c r="D124" s="176" t="s">
        <v>163</v>
      </c>
      <c r="E124" s="181" t="s">
        <v>1</v>
      </c>
      <c r="F124" s="182" t="s">
        <v>1282</v>
      </c>
      <c r="G124" s="13"/>
      <c r="H124" s="181" t="s">
        <v>1</v>
      </c>
      <c r="I124" s="13"/>
      <c r="J124" s="13"/>
      <c r="K124" s="13"/>
      <c r="L124" s="180"/>
      <c r="M124" s="183"/>
      <c r="N124" s="184"/>
      <c r="O124" s="184"/>
      <c r="P124" s="184"/>
      <c r="Q124" s="184"/>
      <c r="R124" s="184"/>
      <c r="S124" s="184"/>
      <c r="T124" s="18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81" t="s">
        <v>163</v>
      </c>
      <c r="AU124" s="181" t="s">
        <v>76</v>
      </c>
      <c r="AV124" s="13" t="s">
        <v>76</v>
      </c>
      <c r="AW124" s="13" t="s">
        <v>27</v>
      </c>
      <c r="AX124" s="13" t="s">
        <v>71</v>
      </c>
      <c r="AY124" s="181" t="s">
        <v>156</v>
      </c>
    </row>
    <row r="125" s="15" customFormat="1">
      <c r="A125" s="15"/>
      <c r="B125" s="193"/>
      <c r="C125" s="15"/>
      <c r="D125" s="176" t="s">
        <v>163</v>
      </c>
      <c r="E125" s="194" t="s">
        <v>1</v>
      </c>
      <c r="F125" s="195" t="s">
        <v>166</v>
      </c>
      <c r="G125" s="15"/>
      <c r="H125" s="196">
        <v>0</v>
      </c>
      <c r="I125" s="15"/>
      <c r="J125" s="15"/>
      <c r="K125" s="15"/>
      <c r="L125" s="193"/>
      <c r="M125" s="197"/>
      <c r="N125" s="198"/>
      <c r="O125" s="198"/>
      <c r="P125" s="198"/>
      <c r="Q125" s="198"/>
      <c r="R125" s="198"/>
      <c r="S125" s="198"/>
      <c r="T125" s="199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194" t="s">
        <v>163</v>
      </c>
      <c r="AU125" s="194" t="s">
        <v>76</v>
      </c>
      <c r="AV125" s="15" t="s">
        <v>86</v>
      </c>
      <c r="AW125" s="15" t="s">
        <v>27</v>
      </c>
      <c r="AX125" s="15" t="s">
        <v>76</v>
      </c>
      <c r="AY125" s="194" t="s">
        <v>156</v>
      </c>
    </row>
    <row r="126" s="12" customFormat="1" ht="25.92" customHeight="1">
      <c r="A126" s="12"/>
      <c r="B126" s="151"/>
      <c r="C126" s="12"/>
      <c r="D126" s="152" t="s">
        <v>70</v>
      </c>
      <c r="E126" s="153" t="s">
        <v>154</v>
      </c>
      <c r="F126" s="153" t="s">
        <v>154</v>
      </c>
      <c r="G126" s="12"/>
      <c r="H126" s="12"/>
      <c r="I126" s="12"/>
      <c r="J126" s="154">
        <f>BK126</f>
        <v>0</v>
      </c>
      <c r="K126" s="12"/>
      <c r="L126" s="151"/>
      <c r="M126" s="155"/>
      <c r="N126" s="156"/>
      <c r="O126" s="156"/>
      <c r="P126" s="157">
        <f>P127</f>
        <v>0</v>
      </c>
      <c r="Q126" s="156"/>
      <c r="R126" s="157">
        <f>R127</f>
        <v>0</v>
      </c>
      <c r="S126" s="156"/>
      <c r="T126" s="158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2" t="s">
        <v>76</v>
      </c>
      <c r="AT126" s="159" t="s">
        <v>70</v>
      </c>
      <c r="AU126" s="159" t="s">
        <v>71</v>
      </c>
      <c r="AY126" s="152" t="s">
        <v>156</v>
      </c>
      <c r="BK126" s="160">
        <f>BK127</f>
        <v>0</v>
      </c>
    </row>
    <row r="127" s="12" customFormat="1" ht="22.8" customHeight="1">
      <c r="A127" s="12"/>
      <c r="B127" s="151"/>
      <c r="C127" s="12"/>
      <c r="D127" s="152" t="s">
        <v>70</v>
      </c>
      <c r="E127" s="161" t="s">
        <v>1480</v>
      </c>
      <c r="F127" s="161" t="s">
        <v>1481</v>
      </c>
      <c r="G127" s="12"/>
      <c r="H127" s="12"/>
      <c r="I127" s="12"/>
      <c r="J127" s="162">
        <f>BK127</f>
        <v>0</v>
      </c>
      <c r="K127" s="12"/>
      <c r="L127" s="151"/>
      <c r="M127" s="155"/>
      <c r="N127" s="156"/>
      <c r="O127" s="156"/>
      <c r="P127" s="157">
        <f>SUM(P128:P161)</f>
        <v>0</v>
      </c>
      <c r="Q127" s="156"/>
      <c r="R127" s="157">
        <f>SUM(R128:R161)</f>
        <v>0</v>
      </c>
      <c r="S127" s="156"/>
      <c r="T127" s="158">
        <f>SUM(T128:T161)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2" t="s">
        <v>76</v>
      </c>
      <c r="AT127" s="159" t="s">
        <v>70</v>
      </c>
      <c r="AU127" s="159" t="s">
        <v>76</v>
      </c>
      <c r="AY127" s="152" t="s">
        <v>156</v>
      </c>
      <c r="BK127" s="160">
        <f>SUM(BK128:BK161)</f>
        <v>0</v>
      </c>
    </row>
    <row r="128" s="2" customFormat="1" ht="37.8" customHeight="1">
      <c r="A128" s="31"/>
      <c r="B128" s="163"/>
      <c r="C128" s="164" t="s">
        <v>76</v>
      </c>
      <c r="D128" s="164" t="s">
        <v>158</v>
      </c>
      <c r="E128" s="165" t="s">
        <v>1482</v>
      </c>
      <c r="F128" s="166" t="s">
        <v>1483</v>
      </c>
      <c r="G128" s="167" t="s">
        <v>427</v>
      </c>
      <c r="H128" s="168">
        <v>4</v>
      </c>
      <c r="I128" s="169">
        <v>0</v>
      </c>
      <c r="J128" s="169">
        <f>ROUND(I128*H128,2)</f>
        <v>0</v>
      </c>
      <c r="K128" s="166" t="s">
        <v>1</v>
      </c>
      <c r="L128" s="32"/>
      <c r="M128" s="170" t="s">
        <v>1</v>
      </c>
      <c r="N128" s="171" t="s">
        <v>36</v>
      </c>
      <c r="O128" s="172">
        <v>0</v>
      </c>
      <c r="P128" s="172">
        <f>O128*H128</f>
        <v>0</v>
      </c>
      <c r="Q128" s="172">
        <v>0</v>
      </c>
      <c r="R128" s="172">
        <f>Q128*H128</f>
        <v>0</v>
      </c>
      <c r="S128" s="172">
        <v>0</v>
      </c>
      <c r="T128" s="173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74" t="s">
        <v>86</v>
      </c>
      <c r="AT128" s="174" t="s">
        <v>158</v>
      </c>
      <c r="AU128" s="174" t="s">
        <v>80</v>
      </c>
      <c r="AY128" s="18" t="s">
        <v>156</v>
      </c>
      <c r="BE128" s="175">
        <f>IF(N128="základní",J128,0)</f>
        <v>0</v>
      </c>
      <c r="BF128" s="175">
        <f>IF(N128="snížená",J128,0)</f>
        <v>0</v>
      </c>
      <c r="BG128" s="175">
        <f>IF(N128="zákl. přenesená",J128,0)</f>
        <v>0</v>
      </c>
      <c r="BH128" s="175">
        <f>IF(N128="sníž. přenesená",J128,0)</f>
        <v>0</v>
      </c>
      <c r="BI128" s="175">
        <f>IF(N128="nulová",J128,0)</f>
        <v>0</v>
      </c>
      <c r="BJ128" s="18" t="s">
        <v>76</v>
      </c>
      <c r="BK128" s="175">
        <f>ROUND(I128*H128,2)</f>
        <v>0</v>
      </c>
      <c r="BL128" s="18" t="s">
        <v>86</v>
      </c>
      <c r="BM128" s="174" t="s">
        <v>80</v>
      </c>
    </row>
    <row r="129" s="2" customFormat="1">
      <c r="A129" s="31"/>
      <c r="B129" s="32"/>
      <c r="C129" s="31"/>
      <c r="D129" s="176" t="s">
        <v>162</v>
      </c>
      <c r="E129" s="31"/>
      <c r="F129" s="177" t="s">
        <v>1483</v>
      </c>
      <c r="G129" s="31"/>
      <c r="H129" s="31"/>
      <c r="I129" s="31"/>
      <c r="J129" s="31"/>
      <c r="K129" s="31"/>
      <c r="L129" s="32"/>
      <c r="M129" s="178"/>
      <c r="N129" s="179"/>
      <c r="O129" s="69"/>
      <c r="P129" s="69"/>
      <c r="Q129" s="69"/>
      <c r="R129" s="69"/>
      <c r="S129" s="69"/>
      <c r="T129" s="70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T129" s="18" t="s">
        <v>162</v>
      </c>
      <c r="AU129" s="18" t="s">
        <v>80</v>
      </c>
    </row>
    <row r="130" s="2" customFormat="1" ht="24.15" customHeight="1">
      <c r="A130" s="31"/>
      <c r="B130" s="163"/>
      <c r="C130" s="164" t="s">
        <v>80</v>
      </c>
      <c r="D130" s="164" t="s">
        <v>158</v>
      </c>
      <c r="E130" s="165" t="s">
        <v>1484</v>
      </c>
      <c r="F130" s="166" t="s">
        <v>1485</v>
      </c>
      <c r="G130" s="167" t="s">
        <v>427</v>
      </c>
      <c r="H130" s="168">
        <v>5</v>
      </c>
      <c r="I130" s="169">
        <v>0</v>
      </c>
      <c r="J130" s="169">
        <f>ROUND(I130*H130,2)</f>
        <v>0</v>
      </c>
      <c r="K130" s="166" t="s">
        <v>1</v>
      </c>
      <c r="L130" s="32"/>
      <c r="M130" s="170" t="s">
        <v>1</v>
      </c>
      <c r="N130" s="171" t="s">
        <v>36</v>
      </c>
      <c r="O130" s="172">
        <v>0</v>
      </c>
      <c r="P130" s="172">
        <f>O130*H130</f>
        <v>0</v>
      </c>
      <c r="Q130" s="172">
        <v>0</v>
      </c>
      <c r="R130" s="172">
        <f>Q130*H130</f>
        <v>0</v>
      </c>
      <c r="S130" s="172">
        <v>0</v>
      </c>
      <c r="T130" s="173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74" t="s">
        <v>86</v>
      </c>
      <c r="AT130" s="174" t="s">
        <v>158</v>
      </c>
      <c r="AU130" s="174" t="s">
        <v>80</v>
      </c>
      <c r="AY130" s="18" t="s">
        <v>156</v>
      </c>
      <c r="BE130" s="175">
        <f>IF(N130="základní",J130,0)</f>
        <v>0</v>
      </c>
      <c r="BF130" s="175">
        <f>IF(N130="snížená",J130,0)</f>
        <v>0</v>
      </c>
      <c r="BG130" s="175">
        <f>IF(N130="zákl. přenesená",J130,0)</f>
        <v>0</v>
      </c>
      <c r="BH130" s="175">
        <f>IF(N130="sníž. přenesená",J130,0)</f>
        <v>0</v>
      </c>
      <c r="BI130" s="175">
        <f>IF(N130="nulová",J130,0)</f>
        <v>0</v>
      </c>
      <c r="BJ130" s="18" t="s">
        <v>76</v>
      </c>
      <c r="BK130" s="175">
        <f>ROUND(I130*H130,2)</f>
        <v>0</v>
      </c>
      <c r="BL130" s="18" t="s">
        <v>86</v>
      </c>
      <c r="BM130" s="174" t="s">
        <v>86</v>
      </c>
    </row>
    <row r="131" s="2" customFormat="1">
      <c r="A131" s="31"/>
      <c r="B131" s="32"/>
      <c r="C131" s="31"/>
      <c r="D131" s="176" t="s">
        <v>162</v>
      </c>
      <c r="E131" s="31"/>
      <c r="F131" s="177" t="s">
        <v>1485</v>
      </c>
      <c r="G131" s="31"/>
      <c r="H131" s="31"/>
      <c r="I131" s="31"/>
      <c r="J131" s="31"/>
      <c r="K131" s="31"/>
      <c r="L131" s="32"/>
      <c r="M131" s="178"/>
      <c r="N131" s="179"/>
      <c r="O131" s="69"/>
      <c r="P131" s="69"/>
      <c r="Q131" s="69"/>
      <c r="R131" s="69"/>
      <c r="S131" s="69"/>
      <c r="T131" s="70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8" t="s">
        <v>162</v>
      </c>
      <c r="AU131" s="18" t="s">
        <v>80</v>
      </c>
    </row>
    <row r="132" s="2" customFormat="1" ht="37.8" customHeight="1">
      <c r="A132" s="31"/>
      <c r="B132" s="163"/>
      <c r="C132" s="164" t="s">
        <v>83</v>
      </c>
      <c r="D132" s="164" t="s">
        <v>158</v>
      </c>
      <c r="E132" s="165" t="s">
        <v>1486</v>
      </c>
      <c r="F132" s="166" t="s">
        <v>1487</v>
      </c>
      <c r="G132" s="167" t="s">
        <v>427</v>
      </c>
      <c r="H132" s="168">
        <v>1</v>
      </c>
      <c r="I132" s="169">
        <v>0</v>
      </c>
      <c r="J132" s="169">
        <f>ROUND(I132*H132,2)</f>
        <v>0</v>
      </c>
      <c r="K132" s="166" t="s">
        <v>1</v>
      </c>
      <c r="L132" s="32"/>
      <c r="M132" s="170" t="s">
        <v>1</v>
      </c>
      <c r="N132" s="171" t="s">
        <v>36</v>
      </c>
      <c r="O132" s="172">
        <v>0</v>
      </c>
      <c r="P132" s="172">
        <f>O132*H132</f>
        <v>0</v>
      </c>
      <c r="Q132" s="172">
        <v>0</v>
      </c>
      <c r="R132" s="172">
        <f>Q132*H132</f>
        <v>0</v>
      </c>
      <c r="S132" s="172">
        <v>0</v>
      </c>
      <c r="T132" s="173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74" t="s">
        <v>86</v>
      </c>
      <c r="AT132" s="174" t="s">
        <v>158</v>
      </c>
      <c r="AU132" s="174" t="s">
        <v>80</v>
      </c>
      <c r="AY132" s="18" t="s">
        <v>156</v>
      </c>
      <c r="BE132" s="175">
        <f>IF(N132="základní",J132,0)</f>
        <v>0</v>
      </c>
      <c r="BF132" s="175">
        <f>IF(N132="snížená",J132,0)</f>
        <v>0</v>
      </c>
      <c r="BG132" s="175">
        <f>IF(N132="zákl. přenesená",J132,0)</f>
        <v>0</v>
      </c>
      <c r="BH132" s="175">
        <f>IF(N132="sníž. přenesená",J132,0)</f>
        <v>0</v>
      </c>
      <c r="BI132" s="175">
        <f>IF(N132="nulová",J132,0)</f>
        <v>0</v>
      </c>
      <c r="BJ132" s="18" t="s">
        <v>76</v>
      </c>
      <c r="BK132" s="175">
        <f>ROUND(I132*H132,2)</f>
        <v>0</v>
      </c>
      <c r="BL132" s="18" t="s">
        <v>86</v>
      </c>
      <c r="BM132" s="174" t="s">
        <v>92</v>
      </c>
    </row>
    <row r="133" s="2" customFormat="1">
      <c r="A133" s="31"/>
      <c r="B133" s="32"/>
      <c r="C133" s="31"/>
      <c r="D133" s="176" t="s">
        <v>162</v>
      </c>
      <c r="E133" s="31"/>
      <c r="F133" s="177" t="s">
        <v>1487</v>
      </c>
      <c r="G133" s="31"/>
      <c r="H133" s="31"/>
      <c r="I133" s="31"/>
      <c r="J133" s="31"/>
      <c r="K133" s="31"/>
      <c r="L133" s="32"/>
      <c r="M133" s="178"/>
      <c r="N133" s="179"/>
      <c r="O133" s="69"/>
      <c r="P133" s="69"/>
      <c r="Q133" s="69"/>
      <c r="R133" s="69"/>
      <c r="S133" s="69"/>
      <c r="T133" s="70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8" t="s">
        <v>162</v>
      </c>
      <c r="AU133" s="18" t="s">
        <v>80</v>
      </c>
    </row>
    <row r="134" s="2" customFormat="1" ht="37.8" customHeight="1">
      <c r="A134" s="31"/>
      <c r="B134" s="163"/>
      <c r="C134" s="164" t="s">
        <v>86</v>
      </c>
      <c r="D134" s="164" t="s">
        <v>158</v>
      </c>
      <c r="E134" s="165" t="s">
        <v>1488</v>
      </c>
      <c r="F134" s="166" t="s">
        <v>1489</v>
      </c>
      <c r="G134" s="167" t="s">
        <v>427</v>
      </c>
      <c r="H134" s="168">
        <v>1</v>
      </c>
      <c r="I134" s="169">
        <v>0</v>
      </c>
      <c r="J134" s="169">
        <f>ROUND(I134*H134,2)</f>
        <v>0</v>
      </c>
      <c r="K134" s="166" t="s">
        <v>1</v>
      </c>
      <c r="L134" s="32"/>
      <c r="M134" s="170" t="s">
        <v>1</v>
      </c>
      <c r="N134" s="171" t="s">
        <v>36</v>
      </c>
      <c r="O134" s="172">
        <v>0</v>
      </c>
      <c r="P134" s="172">
        <f>O134*H134</f>
        <v>0</v>
      </c>
      <c r="Q134" s="172">
        <v>0</v>
      </c>
      <c r="R134" s="172">
        <f>Q134*H134</f>
        <v>0</v>
      </c>
      <c r="S134" s="172">
        <v>0</v>
      </c>
      <c r="T134" s="173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4" t="s">
        <v>86</v>
      </c>
      <c r="AT134" s="174" t="s">
        <v>158</v>
      </c>
      <c r="AU134" s="174" t="s">
        <v>80</v>
      </c>
      <c r="AY134" s="18" t="s">
        <v>156</v>
      </c>
      <c r="BE134" s="175">
        <f>IF(N134="základní",J134,0)</f>
        <v>0</v>
      </c>
      <c r="BF134" s="175">
        <f>IF(N134="snížená",J134,0)</f>
        <v>0</v>
      </c>
      <c r="BG134" s="175">
        <f>IF(N134="zákl. přenesená",J134,0)</f>
        <v>0</v>
      </c>
      <c r="BH134" s="175">
        <f>IF(N134="sníž. přenesená",J134,0)</f>
        <v>0</v>
      </c>
      <c r="BI134" s="175">
        <f>IF(N134="nulová",J134,0)</f>
        <v>0</v>
      </c>
      <c r="BJ134" s="18" t="s">
        <v>76</v>
      </c>
      <c r="BK134" s="175">
        <f>ROUND(I134*H134,2)</f>
        <v>0</v>
      </c>
      <c r="BL134" s="18" t="s">
        <v>86</v>
      </c>
      <c r="BM134" s="174" t="s">
        <v>177</v>
      </c>
    </row>
    <row r="135" s="2" customFormat="1">
      <c r="A135" s="31"/>
      <c r="B135" s="32"/>
      <c r="C135" s="31"/>
      <c r="D135" s="176" t="s">
        <v>162</v>
      </c>
      <c r="E135" s="31"/>
      <c r="F135" s="177" t="s">
        <v>1489</v>
      </c>
      <c r="G135" s="31"/>
      <c r="H135" s="31"/>
      <c r="I135" s="31"/>
      <c r="J135" s="31"/>
      <c r="K135" s="31"/>
      <c r="L135" s="32"/>
      <c r="M135" s="178"/>
      <c r="N135" s="179"/>
      <c r="O135" s="69"/>
      <c r="P135" s="69"/>
      <c r="Q135" s="69"/>
      <c r="R135" s="69"/>
      <c r="S135" s="69"/>
      <c r="T135" s="70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T135" s="18" t="s">
        <v>162</v>
      </c>
      <c r="AU135" s="18" t="s">
        <v>80</v>
      </c>
    </row>
    <row r="136" s="2" customFormat="1" ht="44.25" customHeight="1">
      <c r="A136" s="31"/>
      <c r="B136" s="163"/>
      <c r="C136" s="164" t="s">
        <v>89</v>
      </c>
      <c r="D136" s="164" t="s">
        <v>158</v>
      </c>
      <c r="E136" s="165" t="s">
        <v>1490</v>
      </c>
      <c r="F136" s="166" t="s">
        <v>1491</v>
      </c>
      <c r="G136" s="167" t="s">
        <v>427</v>
      </c>
      <c r="H136" s="168">
        <v>1</v>
      </c>
      <c r="I136" s="169">
        <v>0</v>
      </c>
      <c r="J136" s="169">
        <f>ROUND(I136*H136,2)</f>
        <v>0</v>
      </c>
      <c r="K136" s="166" t="s">
        <v>1</v>
      </c>
      <c r="L136" s="32"/>
      <c r="M136" s="170" t="s">
        <v>1</v>
      </c>
      <c r="N136" s="171" t="s">
        <v>36</v>
      </c>
      <c r="O136" s="172">
        <v>0</v>
      </c>
      <c r="P136" s="172">
        <f>O136*H136</f>
        <v>0</v>
      </c>
      <c r="Q136" s="172">
        <v>0</v>
      </c>
      <c r="R136" s="172">
        <f>Q136*H136</f>
        <v>0</v>
      </c>
      <c r="S136" s="172">
        <v>0</v>
      </c>
      <c r="T136" s="173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4" t="s">
        <v>86</v>
      </c>
      <c r="AT136" s="174" t="s">
        <v>158</v>
      </c>
      <c r="AU136" s="174" t="s">
        <v>80</v>
      </c>
      <c r="AY136" s="18" t="s">
        <v>156</v>
      </c>
      <c r="BE136" s="175">
        <f>IF(N136="základní",J136,0)</f>
        <v>0</v>
      </c>
      <c r="BF136" s="175">
        <f>IF(N136="snížená",J136,0)</f>
        <v>0</v>
      </c>
      <c r="BG136" s="175">
        <f>IF(N136="zákl. přenesená",J136,0)</f>
        <v>0</v>
      </c>
      <c r="BH136" s="175">
        <f>IF(N136="sníž. přenesená",J136,0)</f>
        <v>0</v>
      </c>
      <c r="BI136" s="175">
        <f>IF(N136="nulová",J136,0)</f>
        <v>0</v>
      </c>
      <c r="BJ136" s="18" t="s">
        <v>76</v>
      </c>
      <c r="BK136" s="175">
        <f>ROUND(I136*H136,2)</f>
        <v>0</v>
      </c>
      <c r="BL136" s="18" t="s">
        <v>86</v>
      </c>
      <c r="BM136" s="174" t="s">
        <v>104</v>
      </c>
    </row>
    <row r="137" s="2" customFormat="1">
      <c r="A137" s="31"/>
      <c r="B137" s="32"/>
      <c r="C137" s="31"/>
      <c r="D137" s="176" t="s">
        <v>162</v>
      </c>
      <c r="E137" s="31"/>
      <c r="F137" s="177" t="s">
        <v>1491</v>
      </c>
      <c r="G137" s="31"/>
      <c r="H137" s="31"/>
      <c r="I137" s="31"/>
      <c r="J137" s="31"/>
      <c r="K137" s="31"/>
      <c r="L137" s="32"/>
      <c r="M137" s="178"/>
      <c r="N137" s="179"/>
      <c r="O137" s="69"/>
      <c r="P137" s="69"/>
      <c r="Q137" s="69"/>
      <c r="R137" s="69"/>
      <c r="S137" s="69"/>
      <c r="T137" s="70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T137" s="18" t="s">
        <v>162</v>
      </c>
      <c r="AU137" s="18" t="s">
        <v>80</v>
      </c>
    </row>
    <row r="138" s="2" customFormat="1" ht="37.8" customHeight="1">
      <c r="A138" s="31"/>
      <c r="B138" s="163"/>
      <c r="C138" s="164" t="s">
        <v>92</v>
      </c>
      <c r="D138" s="164" t="s">
        <v>158</v>
      </c>
      <c r="E138" s="165" t="s">
        <v>1492</v>
      </c>
      <c r="F138" s="166" t="s">
        <v>1493</v>
      </c>
      <c r="G138" s="167" t="s">
        <v>427</v>
      </c>
      <c r="H138" s="168">
        <v>1</v>
      </c>
      <c r="I138" s="169">
        <v>0</v>
      </c>
      <c r="J138" s="169">
        <f>ROUND(I138*H138,2)</f>
        <v>0</v>
      </c>
      <c r="K138" s="166" t="s">
        <v>1</v>
      </c>
      <c r="L138" s="32"/>
      <c r="M138" s="170" t="s">
        <v>1</v>
      </c>
      <c r="N138" s="171" t="s">
        <v>36</v>
      </c>
      <c r="O138" s="172">
        <v>0</v>
      </c>
      <c r="P138" s="172">
        <f>O138*H138</f>
        <v>0</v>
      </c>
      <c r="Q138" s="172">
        <v>0</v>
      </c>
      <c r="R138" s="172">
        <f>Q138*H138</f>
        <v>0</v>
      </c>
      <c r="S138" s="172">
        <v>0</v>
      </c>
      <c r="T138" s="173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4" t="s">
        <v>86</v>
      </c>
      <c r="AT138" s="174" t="s">
        <v>158</v>
      </c>
      <c r="AU138" s="174" t="s">
        <v>80</v>
      </c>
      <c r="AY138" s="18" t="s">
        <v>156</v>
      </c>
      <c r="BE138" s="175">
        <f>IF(N138="základní",J138,0)</f>
        <v>0</v>
      </c>
      <c r="BF138" s="175">
        <f>IF(N138="snížená",J138,0)</f>
        <v>0</v>
      </c>
      <c r="BG138" s="175">
        <f>IF(N138="zákl. přenesená",J138,0)</f>
        <v>0</v>
      </c>
      <c r="BH138" s="175">
        <f>IF(N138="sníž. přenesená",J138,0)</f>
        <v>0</v>
      </c>
      <c r="BI138" s="175">
        <f>IF(N138="nulová",J138,0)</f>
        <v>0</v>
      </c>
      <c r="BJ138" s="18" t="s">
        <v>76</v>
      </c>
      <c r="BK138" s="175">
        <f>ROUND(I138*H138,2)</f>
        <v>0</v>
      </c>
      <c r="BL138" s="18" t="s">
        <v>86</v>
      </c>
      <c r="BM138" s="174" t="s">
        <v>8</v>
      </c>
    </row>
    <row r="139" s="2" customFormat="1">
      <c r="A139" s="31"/>
      <c r="B139" s="32"/>
      <c r="C139" s="31"/>
      <c r="D139" s="176" t="s">
        <v>162</v>
      </c>
      <c r="E139" s="31"/>
      <c r="F139" s="177" t="s">
        <v>1493</v>
      </c>
      <c r="G139" s="31"/>
      <c r="H139" s="31"/>
      <c r="I139" s="31"/>
      <c r="J139" s="31"/>
      <c r="K139" s="31"/>
      <c r="L139" s="32"/>
      <c r="M139" s="178"/>
      <c r="N139" s="179"/>
      <c r="O139" s="69"/>
      <c r="P139" s="69"/>
      <c r="Q139" s="69"/>
      <c r="R139" s="69"/>
      <c r="S139" s="69"/>
      <c r="T139" s="70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T139" s="18" t="s">
        <v>162</v>
      </c>
      <c r="AU139" s="18" t="s">
        <v>80</v>
      </c>
    </row>
    <row r="140" s="2" customFormat="1" ht="33" customHeight="1">
      <c r="A140" s="31"/>
      <c r="B140" s="163"/>
      <c r="C140" s="164" t="s">
        <v>95</v>
      </c>
      <c r="D140" s="164" t="s">
        <v>158</v>
      </c>
      <c r="E140" s="165" t="s">
        <v>1494</v>
      </c>
      <c r="F140" s="166" t="s">
        <v>1495</v>
      </c>
      <c r="G140" s="167" t="s">
        <v>427</v>
      </c>
      <c r="H140" s="168">
        <v>1</v>
      </c>
      <c r="I140" s="169">
        <v>0</v>
      </c>
      <c r="J140" s="169">
        <f>ROUND(I140*H140,2)</f>
        <v>0</v>
      </c>
      <c r="K140" s="166" t="s">
        <v>1</v>
      </c>
      <c r="L140" s="32"/>
      <c r="M140" s="170" t="s">
        <v>1</v>
      </c>
      <c r="N140" s="171" t="s">
        <v>36</v>
      </c>
      <c r="O140" s="172">
        <v>0</v>
      </c>
      <c r="P140" s="172">
        <f>O140*H140</f>
        <v>0</v>
      </c>
      <c r="Q140" s="172">
        <v>0</v>
      </c>
      <c r="R140" s="172">
        <f>Q140*H140</f>
        <v>0</v>
      </c>
      <c r="S140" s="172">
        <v>0</v>
      </c>
      <c r="T140" s="173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4" t="s">
        <v>86</v>
      </c>
      <c r="AT140" s="174" t="s">
        <v>158</v>
      </c>
      <c r="AU140" s="174" t="s">
        <v>80</v>
      </c>
      <c r="AY140" s="18" t="s">
        <v>156</v>
      </c>
      <c r="BE140" s="175">
        <f>IF(N140="základní",J140,0)</f>
        <v>0</v>
      </c>
      <c r="BF140" s="175">
        <f>IF(N140="snížená",J140,0)</f>
        <v>0</v>
      </c>
      <c r="BG140" s="175">
        <f>IF(N140="zákl. přenesená",J140,0)</f>
        <v>0</v>
      </c>
      <c r="BH140" s="175">
        <f>IF(N140="sníž. přenesená",J140,0)</f>
        <v>0</v>
      </c>
      <c r="BI140" s="175">
        <f>IF(N140="nulová",J140,0)</f>
        <v>0</v>
      </c>
      <c r="BJ140" s="18" t="s">
        <v>76</v>
      </c>
      <c r="BK140" s="175">
        <f>ROUND(I140*H140,2)</f>
        <v>0</v>
      </c>
      <c r="BL140" s="18" t="s">
        <v>86</v>
      </c>
      <c r="BM140" s="174" t="s">
        <v>188</v>
      </c>
    </row>
    <row r="141" s="2" customFormat="1">
      <c r="A141" s="31"/>
      <c r="B141" s="32"/>
      <c r="C141" s="31"/>
      <c r="D141" s="176" t="s">
        <v>162</v>
      </c>
      <c r="E141" s="31"/>
      <c r="F141" s="177" t="s">
        <v>1495</v>
      </c>
      <c r="G141" s="31"/>
      <c r="H141" s="31"/>
      <c r="I141" s="31"/>
      <c r="J141" s="31"/>
      <c r="K141" s="31"/>
      <c r="L141" s="32"/>
      <c r="M141" s="178"/>
      <c r="N141" s="179"/>
      <c r="O141" s="69"/>
      <c r="P141" s="69"/>
      <c r="Q141" s="69"/>
      <c r="R141" s="69"/>
      <c r="S141" s="69"/>
      <c r="T141" s="70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T141" s="18" t="s">
        <v>162</v>
      </c>
      <c r="AU141" s="18" t="s">
        <v>80</v>
      </c>
    </row>
    <row r="142" s="2" customFormat="1" ht="37.8" customHeight="1">
      <c r="A142" s="31"/>
      <c r="B142" s="163"/>
      <c r="C142" s="164" t="s">
        <v>177</v>
      </c>
      <c r="D142" s="164" t="s">
        <v>158</v>
      </c>
      <c r="E142" s="165" t="s">
        <v>1496</v>
      </c>
      <c r="F142" s="166" t="s">
        <v>1497</v>
      </c>
      <c r="G142" s="167" t="s">
        <v>427</v>
      </c>
      <c r="H142" s="168">
        <v>1</v>
      </c>
      <c r="I142" s="169">
        <v>0</v>
      </c>
      <c r="J142" s="169">
        <f>ROUND(I142*H142,2)</f>
        <v>0</v>
      </c>
      <c r="K142" s="166" t="s">
        <v>1</v>
      </c>
      <c r="L142" s="32"/>
      <c r="M142" s="170" t="s">
        <v>1</v>
      </c>
      <c r="N142" s="171" t="s">
        <v>36</v>
      </c>
      <c r="O142" s="172">
        <v>0</v>
      </c>
      <c r="P142" s="172">
        <f>O142*H142</f>
        <v>0</v>
      </c>
      <c r="Q142" s="172">
        <v>0</v>
      </c>
      <c r="R142" s="172">
        <f>Q142*H142</f>
        <v>0</v>
      </c>
      <c r="S142" s="172">
        <v>0</v>
      </c>
      <c r="T142" s="173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4" t="s">
        <v>86</v>
      </c>
      <c r="AT142" s="174" t="s">
        <v>158</v>
      </c>
      <c r="AU142" s="174" t="s">
        <v>80</v>
      </c>
      <c r="AY142" s="18" t="s">
        <v>156</v>
      </c>
      <c r="BE142" s="175">
        <f>IF(N142="základní",J142,0)</f>
        <v>0</v>
      </c>
      <c r="BF142" s="175">
        <f>IF(N142="snížená",J142,0)</f>
        <v>0</v>
      </c>
      <c r="BG142" s="175">
        <f>IF(N142="zákl. přenesená",J142,0)</f>
        <v>0</v>
      </c>
      <c r="BH142" s="175">
        <f>IF(N142="sníž. přenesená",J142,0)</f>
        <v>0</v>
      </c>
      <c r="BI142" s="175">
        <f>IF(N142="nulová",J142,0)</f>
        <v>0</v>
      </c>
      <c r="BJ142" s="18" t="s">
        <v>76</v>
      </c>
      <c r="BK142" s="175">
        <f>ROUND(I142*H142,2)</f>
        <v>0</v>
      </c>
      <c r="BL142" s="18" t="s">
        <v>86</v>
      </c>
      <c r="BM142" s="174" t="s">
        <v>193</v>
      </c>
    </row>
    <row r="143" s="2" customFormat="1">
      <c r="A143" s="31"/>
      <c r="B143" s="32"/>
      <c r="C143" s="31"/>
      <c r="D143" s="176" t="s">
        <v>162</v>
      </c>
      <c r="E143" s="31"/>
      <c r="F143" s="177" t="s">
        <v>1497</v>
      </c>
      <c r="G143" s="31"/>
      <c r="H143" s="31"/>
      <c r="I143" s="31"/>
      <c r="J143" s="31"/>
      <c r="K143" s="31"/>
      <c r="L143" s="32"/>
      <c r="M143" s="178"/>
      <c r="N143" s="179"/>
      <c r="O143" s="69"/>
      <c r="P143" s="69"/>
      <c r="Q143" s="69"/>
      <c r="R143" s="69"/>
      <c r="S143" s="69"/>
      <c r="T143" s="70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T143" s="18" t="s">
        <v>162</v>
      </c>
      <c r="AU143" s="18" t="s">
        <v>80</v>
      </c>
    </row>
    <row r="144" s="2" customFormat="1" ht="49.05" customHeight="1">
      <c r="A144" s="31"/>
      <c r="B144" s="163"/>
      <c r="C144" s="164" t="s">
        <v>98</v>
      </c>
      <c r="D144" s="164" t="s">
        <v>158</v>
      </c>
      <c r="E144" s="165" t="s">
        <v>1498</v>
      </c>
      <c r="F144" s="166" t="s">
        <v>1499</v>
      </c>
      <c r="G144" s="167" t="s">
        <v>427</v>
      </c>
      <c r="H144" s="168">
        <v>1</v>
      </c>
      <c r="I144" s="169">
        <v>0</v>
      </c>
      <c r="J144" s="169">
        <f>ROUND(I144*H144,2)</f>
        <v>0</v>
      </c>
      <c r="K144" s="166" t="s">
        <v>1</v>
      </c>
      <c r="L144" s="32"/>
      <c r="M144" s="170" t="s">
        <v>1</v>
      </c>
      <c r="N144" s="171" t="s">
        <v>36</v>
      </c>
      <c r="O144" s="172">
        <v>0</v>
      </c>
      <c r="P144" s="172">
        <f>O144*H144</f>
        <v>0</v>
      </c>
      <c r="Q144" s="172">
        <v>0</v>
      </c>
      <c r="R144" s="172">
        <f>Q144*H144</f>
        <v>0</v>
      </c>
      <c r="S144" s="172">
        <v>0</v>
      </c>
      <c r="T144" s="173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4" t="s">
        <v>86</v>
      </c>
      <c r="AT144" s="174" t="s">
        <v>158</v>
      </c>
      <c r="AU144" s="174" t="s">
        <v>80</v>
      </c>
      <c r="AY144" s="18" t="s">
        <v>156</v>
      </c>
      <c r="BE144" s="175">
        <f>IF(N144="základní",J144,0)</f>
        <v>0</v>
      </c>
      <c r="BF144" s="175">
        <f>IF(N144="snížená",J144,0)</f>
        <v>0</v>
      </c>
      <c r="BG144" s="175">
        <f>IF(N144="zákl. přenesená",J144,0)</f>
        <v>0</v>
      </c>
      <c r="BH144" s="175">
        <f>IF(N144="sníž. přenesená",J144,0)</f>
        <v>0</v>
      </c>
      <c r="BI144" s="175">
        <f>IF(N144="nulová",J144,0)</f>
        <v>0</v>
      </c>
      <c r="BJ144" s="18" t="s">
        <v>76</v>
      </c>
      <c r="BK144" s="175">
        <f>ROUND(I144*H144,2)</f>
        <v>0</v>
      </c>
      <c r="BL144" s="18" t="s">
        <v>86</v>
      </c>
      <c r="BM144" s="174" t="s">
        <v>198</v>
      </c>
    </row>
    <row r="145" s="2" customFormat="1">
      <c r="A145" s="31"/>
      <c r="B145" s="32"/>
      <c r="C145" s="31"/>
      <c r="D145" s="176" t="s">
        <v>162</v>
      </c>
      <c r="E145" s="31"/>
      <c r="F145" s="177" t="s">
        <v>1499</v>
      </c>
      <c r="G145" s="31"/>
      <c r="H145" s="31"/>
      <c r="I145" s="31"/>
      <c r="J145" s="31"/>
      <c r="K145" s="31"/>
      <c r="L145" s="32"/>
      <c r="M145" s="178"/>
      <c r="N145" s="179"/>
      <c r="O145" s="69"/>
      <c r="P145" s="69"/>
      <c r="Q145" s="69"/>
      <c r="R145" s="69"/>
      <c r="S145" s="69"/>
      <c r="T145" s="70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T145" s="18" t="s">
        <v>162</v>
      </c>
      <c r="AU145" s="18" t="s">
        <v>80</v>
      </c>
    </row>
    <row r="146" s="2" customFormat="1" ht="37.8" customHeight="1">
      <c r="A146" s="31"/>
      <c r="B146" s="163"/>
      <c r="C146" s="164" t="s">
        <v>104</v>
      </c>
      <c r="D146" s="164" t="s">
        <v>158</v>
      </c>
      <c r="E146" s="165" t="s">
        <v>1500</v>
      </c>
      <c r="F146" s="166" t="s">
        <v>1501</v>
      </c>
      <c r="G146" s="167" t="s">
        <v>427</v>
      </c>
      <c r="H146" s="168">
        <v>6</v>
      </c>
      <c r="I146" s="169">
        <v>0</v>
      </c>
      <c r="J146" s="169">
        <f>ROUND(I146*H146,2)</f>
        <v>0</v>
      </c>
      <c r="K146" s="166" t="s">
        <v>1</v>
      </c>
      <c r="L146" s="32"/>
      <c r="M146" s="170" t="s">
        <v>1</v>
      </c>
      <c r="N146" s="171" t="s">
        <v>36</v>
      </c>
      <c r="O146" s="172">
        <v>0</v>
      </c>
      <c r="P146" s="172">
        <f>O146*H146</f>
        <v>0</v>
      </c>
      <c r="Q146" s="172">
        <v>0</v>
      </c>
      <c r="R146" s="172">
        <f>Q146*H146</f>
        <v>0</v>
      </c>
      <c r="S146" s="172">
        <v>0</v>
      </c>
      <c r="T146" s="173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4" t="s">
        <v>86</v>
      </c>
      <c r="AT146" s="174" t="s">
        <v>158</v>
      </c>
      <c r="AU146" s="174" t="s">
        <v>80</v>
      </c>
      <c r="AY146" s="18" t="s">
        <v>156</v>
      </c>
      <c r="BE146" s="175">
        <f>IF(N146="základní",J146,0)</f>
        <v>0</v>
      </c>
      <c r="BF146" s="175">
        <f>IF(N146="snížená",J146,0)</f>
        <v>0</v>
      </c>
      <c r="BG146" s="175">
        <f>IF(N146="zákl. přenesená",J146,0)</f>
        <v>0</v>
      </c>
      <c r="BH146" s="175">
        <f>IF(N146="sníž. přenesená",J146,0)</f>
        <v>0</v>
      </c>
      <c r="BI146" s="175">
        <f>IF(N146="nulová",J146,0)</f>
        <v>0</v>
      </c>
      <c r="BJ146" s="18" t="s">
        <v>76</v>
      </c>
      <c r="BK146" s="175">
        <f>ROUND(I146*H146,2)</f>
        <v>0</v>
      </c>
      <c r="BL146" s="18" t="s">
        <v>86</v>
      </c>
      <c r="BM146" s="174" t="s">
        <v>202</v>
      </c>
    </row>
    <row r="147" s="2" customFormat="1">
      <c r="A147" s="31"/>
      <c r="B147" s="32"/>
      <c r="C147" s="31"/>
      <c r="D147" s="176" t="s">
        <v>162</v>
      </c>
      <c r="E147" s="31"/>
      <c r="F147" s="177" t="s">
        <v>1501</v>
      </c>
      <c r="G147" s="31"/>
      <c r="H147" s="31"/>
      <c r="I147" s="31"/>
      <c r="J147" s="31"/>
      <c r="K147" s="31"/>
      <c r="L147" s="32"/>
      <c r="M147" s="178"/>
      <c r="N147" s="179"/>
      <c r="O147" s="69"/>
      <c r="P147" s="69"/>
      <c r="Q147" s="69"/>
      <c r="R147" s="69"/>
      <c r="S147" s="69"/>
      <c r="T147" s="70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T147" s="18" t="s">
        <v>162</v>
      </c>
      <c r="AU147" s="18" t="s">
        <v>80</v>
      </c>
    </row>
    <row r="148" s="2" customFormat="1" ht="44.25" customHeight="1">
      <c r="A148" s="31"/>
      <c r="B148" s="163"/>
      <c r="C148" s="164" t="s">
        <v>107</v>
      </c>
      <c r="D148" s="164" t="s">
        <v>158</v>
      </c>
      <c r="E148" s="165" t="s">
        <v>1502</v>
      </c>
      <c r="F148" s="166" t="s">
        <v>1503</v>
      </c>
      <c r="G148" s="167" t="s">
        <v>427</v>
      </c>
      <c r="H148" s="168">
        <v>1</v>
      </c>
      <c r="I148" s="169">
        <v>0</v>
      </c>
      <c r="J148" s="169">
        <f>ROUND(I148*H148,2)</f>
        <v>0</v>
      </c>
      <c r="K148" s="166" t="s">
        <v>1</v>
      </c>
      <c r="L148" s="32"/>
      <c r="M148" s="170" t="s">
        <v>1</v>
      </c>
      <c r="N148" s="171" t="s">
        <v>36</v>
      </c>
      <c r="O148" s="172">
        <v>0</v>
      </c>
      <c r="P148" s="172">
        <f>O148*H148</f>
        <v>0</v>
      </c>
      <c r="Q148" s="172">
        <v>0</v>
      </c>
      <c r="R148" s="172">
        <f>Q148*H148</f>
        <v>0</v>
      </c>
      <c r="S148" s="172">
        <v>0</v>
      </c>
      <c r="T148" s="173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4" t="s">
        <v>86</v>
      </c>
      <c r="AT148" s="174" t="s">
        <v>158</v>
      </c>
      <c r="AU148" s="174" t="s">
        <v>80</v>
      </c>
      <c r="AY148" s="18" t="s">
        <v>156</v>
      </c>
      <c r="BE148" s="175">
        <f>IF(N148="základní",J148,0)</f>
        <v>0</v>
      </c>
      <c r="BF148" s="175">
        <f>IF(N148="snížená",J148,0)</f>
        <v>0</v>
      </c>
      <c r="BG148" s="175">
        <f>IF(N148="zákl. přenesená",J148,0)</f>
        <v>0</v>
      </c>
      <c r="BH148" s="175">
        <f>IF(N148="sníž. přenesená",J148,0)</f>
        <v>0</v>
      </c>
      <c r="BI148" s="175">
        <f>IF(N148="nulová",J148,0)</f>
        <v>0</v>
      </c>
      <c r="BJ148" s="18" t="s">
        <v>76</v>
      </c>
      <c r="BK148" s="175">
        <f>ROUND(I148*H148,2)</f>
        <v>0</v>
      </c>
      <c r="BL148" s="18" t="s">
        <v>86</v>
      </c>
      <c r="BM148" s="174" t="s">
        <v>208</v>
      </c>
    </row>
    <row r="149" s="2" customFormat="1">
      <c r="A149" s="31"/>
      <c r="B149" s="32"/>
      <c r="C149" s="31"/>
      <c r="D149" s="176" t="s">
        <v>162</v>
      </c>
      <c r="E149" s="31"/>
      <c r="F149" s="177" t="s">
        <v>1503</v>
      </c>
      <c r="G149" s="31"/>
      <c r="H149" s="31"/>
      <c r="I149" s="31"/>
      <c r="J149" s="31"/>
      <c r="K149" s="31"/>
      <c r="L149" s="32"/>
      <c r="M149" s="178"/>
      <c r="N149" s="179"/>
      <c r="O149" s="69"/>
      <c r="P149" s="69"/>
      <c r="Q149" s="69"/>
      <c r="R149" s="69"/>
      <c r="S149" s="69"/>
      <c r="T149" s="70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T149" s="18" t="s">
        <v>162</v>
      </c>
      <c r="AU149" s="18" t="s">
        <v>80</v>
      </c>
    </row>
    <row r="150" s="2" customFormat="1" ht="24.15" customHeight="1">
      <c r="A150" s="31"/>
      <c r="B150" s="163"/>
      <c r="C150" s="164" t="s">
        <v>8</v>
      </c>
      <c r="D150" s="164" t="s">
        <v>158</v>
      </c>
      <c r="E150" s="165" t="s">
        <v>1504</v>
      </c>
      <c r="F150" s="166" t="s">
        <v>1505</v>
      </c>
      <c r="G150" s="167" t="s">
        <v>427</v>
      </c>
      <c r="H150" s="168">
        <v>8</v>
      </c>
      <c r="I150" s="169">
        <v>0</v>
      </c>
      <c r="J150" s="169">
        <f>ROUND(I150*H150,2)</f>
        <v>0</v>
      </c>
      <c r="K150" s="166" t="s">
        <v>1</v>
      </c>
      <c r="L150" s="32"/>
      <c r="M150" s="170" t="s">
        <v>1</v>
      </c>
      <c r="N150" s="171" t="s">
        <v>36</v>
      </c>
      <c r="O150" s="172">
        <v>0</v>
      </c>
      <c r="P150" s="172">
        <f>O150*H150</f>
        <v>0</v>
      </c>
      <c r="Q150" s="172">
        <v>0</v>
      </c>
      <c r="R150" s="172">
        <f>Q150*H150</f>
        <v>0</v>
      </c>
      <c r="S150" s="172">
        <v>0</v>
      </c>
      <c r="T150" s="173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4" t="s">
        <v>86</v>
      </c>
      <c r="AT150" s="174" t="s">
        <v>158</v>
      </c>
      <c r="AU150" s="174" t="s">
        <v>80</v>
      </c>
      <c r="AY150" s="18" t="s">
        <v>156</v>
      </c>
      <c r="BE150" s="175">
        <f>IF(N150="základní",J150,0)</f>
        <v>0</v>
      </c>
      <c r="BF150" s="175">
        <f>IF(N150="snížená",J150,0)</f>
        <v>0</v>
      </c>
      <c r="BG150" s="175">
        <f>IF(N150="zákl. přenesená",J150,0)</f>
        <v>0</v>
      </c>
      <c r="BH150" s="175">
        <f>IF(N150="sníž. přenesená",J150,0)</f>
        <v>0</v>
      </c>
      <c r="BI150" s="175">
        <f>IF(N150="nulová",J150,0)</f>
        <v>0</v>
      </c>
      <c r="BJ150" s="18" t="s">
        <v>76</v>
      </c>
      <c r="BK150" s="175">
        <f>ROUND(I150*H150,2)</f>
        <v>0</v>
      </c>
      <c r="BL150" s="18" t="s">
        <v>86</v>
      </c>
      <c r="BM150" s="174" t="s">
        <v>213</v>
      </c>
    </row>
    <row r="151" s="2" customFormat="1">
      <c r="A151" s="31"/>
      <c r="B151" s="32"/>
      <c r="C151" s="31"/>
      <c r="D151" s="176" t="s">
        <v>162</v>
      </c>
      <c r="E151" s="31"/>
      <c r="F151" s="177" t="s">
        <v>1505</v>
      </c>
      <c r="G151" s="31"/>
      <c r="H151" s="31"/>
      <c r="I151" s="31"/>
      <c r="J151" s="31"/>
      <c r="K151" s="31"/>
      <c r="L151" s="32"/>
      <c r="M151" s="178"/>
      <c r="N151" s="179"/>
      <c r="O151" s="69"/>
      <c r="P151" s="69"/>
      <c r="Q151" s="69"/>
      <c r="R151" s="69"/>
      <c r="S151" s="69"/>
      <c r="T151" s="70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T151" s="18" t="s">
        <v>162</v>
      </c>
      <c r="AU151" s="18" t="s">
        <v>80</v>
      </c>
    </row>
    <row r="152" s="2" customFormat="1" ht="24.15" customHeight="1">
      <c r="A152" s="31"/>
      <c r="B152" s="163"/>
      <c r="C152" s="164" t="s">
        <v>215</v>
      </c>
      <c r="D152" s="164" t="s">
        <v>158</v>
      </c>
      <c r="E152" s="165" t="s">
        <v>1506</v>
      </c>
      <c r="F152" s="166" t="s">
        <v>1507</v>
      </c>
      <c r="G152" s="167" t="s">
        <v>427</v>
      </c>
      <c r="H152" s="168">
        <v>3</v>
      </c>
      <c r="I152" s="169">
        <v>0</v>
      </c>
      <c r="J152" s="169">
        <f>ROUND(I152*H152,2)</f>
        <v>0</v>
      </c>
      <c r="K152" s="166" t="s">
        <v>1</v>
      </c>
      <c r="L152" s="32"/>
      <c r="M152" s="170" t="s">
        <v>1</v>
      </c>
      <c r="N152" s="171" t="s">
        <v>36</v>
      </c>
      <c r="O152" s="172">
        <v>0</v>
      </c>
      <c r="P152" s="172">
        <f>O152*H152</f>
        <v>0</v>
      </c>
      <c r="Q152" s="172">
        <v>0</v>
      </c>
      <c r="R152" s="172">
        <f>Q152*H152</f>
        <v>0</v>
      </c>
      <c r="S152" s="172">
        <v>0</v>
      </c>
      <c r="T152" s="173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4" t="s">
        <v>86</v>
      </c>
      <c r="AT152" s="174" t="s">
        <v>158</v>
      </c>
      <c r="AU152" s="174" t="s">
        <v>80</v>
      </c>
      <c r="AY152" s="18" t="s">
        <v>156</v>
      </c>
      <c r="BE152" s="175">
        <f>IF(N152="základní",J152,0)</f>
        <v>0</v>
      </c>
      <c r="BF152" s="175">
        <f>IF(N152="snížená",J152,0)</f>
        <v>0</v>
      </c>
      <c r="BG152" s="175">
        <f>IF(N152="zákl. přenesená",J152,0)</f>
        <v>0</v>
      </c>
      <c r="BH152" s="175">
        <f>IF(N152="sníž. přenesená",J152,0)</f>
        <v>0</v>
      </c>
      <c r="BI152" s="175">
        <f>IF(N152="nulová",J152,0)</f>
        <v>0</v>
      </c>
      <c r="BJ152" s="18" t="s">
        <v>76</v>
      </c>
      <c r="BK152" s="175">
        <f>ROUND(I152*H152,2)</f>
        <v>0</v>
      </c>
      <c r="BL152" s="18" t="s">
        <v>86</v>
      </c>
      <c r="BM152" s="174" t="s">
        <v>218</v>
      </c>
    </row>
    <row r="153" s="2" customFormat="1">
      <c r="A153" s="31"/>
      <c r="B153" s="32"/>
      <c r="C153" s="31"/>
      <c r="D153" s="176" t="s">
        <v>162</v>
      </c>
      <c r="E153" s="31"/>
      <c r="F153" s="177" t="s">
        <v>1507</v>
      </c>
      <c r="G153" s="31"/>
      <c r="H153" s="31"/>
      <c r="I153" s="31"/>
      <c r="J153" s="31"/>
      <c r="K153" s="31"/>
      <c r="L153" s="32"/>
      <c r="M153" s="178"/>
      <c r="N153" s="179"/>
      <c r="O153" s="69"/>
      <c r="P153" s="69"/>
      <c r="Q153" s="69"/>
      <c r="R153" s="69"/>
      <c r="S153" s="69"/>
      <c r="T153" s="70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T153" s="18" t="s">
        <v>162</v>
      </c>
      <c r="AU153" s="18" t="s">
        <v>80</v>
      </c>
    </row>
    <row r="154" s="2" customFormat="1" ht="37.8" customHeight="1">
      <c r="A154" s="31"/>
      <c r="B154" s="163"/>
      <c r="C154" s="164" t="s">
        <v>188</v>
      </c>
      <c r="D154" s="164" t="s">
        <v>158</v>
      </c>
      <c r="E154" s="165" t="s">
        <v>1508</v>
      </c>
      <c r="F154" s="166" t="s">
        <v>1509</v>
      </c>
      <c r="G154" s="167" t="s">
        <v>427</v>
      </c>
      <c r="H154" s="168">
        <v>1</v>
      </c>
      <c r="I154" s="169">
        <v>0</v>
      </c>
      <c r="J154" s="169">
        <f>ROUND(I154*H154,2)</f>
        <v>0</v>
      </c>
      <c r="K154" s="166" t="s">
        <v>1</v>
      </c>
      <c r="L154" s="32"/>
      <c r="M154" s="170" t="s">
        <v>1</v>
      </c>
      <c r="N154" s="171" t="s">
        <v>36</v>
      </c>
      <c r="O154" s="172">
        <v>0</v>
      </c>
      <c r="P154" s="172">
        <f>O154*H154</f>
        <v>0</v>
      </c>
      <c r="Q154" s="172">
        <v>0</v>
      </c>
      <c r="R154" s="172">
        <f>Q154*H154</f>
        <v>0</v>
      </c>
      <c r="S154" s="172">
        <v>0</v>
      </c>
      <c r="T154" s="173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4" t="s">
        <v>86</v>
      </c>
      <c r="AT154" s="174" t="s">
        <v>158</v>
      </c>
      <c r="AU154" s="174" t="s">
        <v>80</v>
      </c>
      <c r="AY154" s="18" t="s">
        <v>156</v>
      </c>
      <c r="BE154" s="175">
        <f>IF(N154="základní",J154,0)</f>
        <v>0</v>
      </c>
      <c r="BF154" s="175">
        <f>IF(N154="snížená",J154,0)</f>
        <v>0</v>
      </c>
      <c r="BG154" s="175">
        <f>IF(N154="zákl. přenesená",J154,0)</f>
        <v>0</v>
      </c>
      <c r="BH154" s="175">
        <f>IF(N154="sníž. přenesená",J154,0)</f>
        <v>0</v>
      </c>
      <c r="BI154" s="175">
        <f>IF(N154="nulová",J154,0)</f>
        <v>0</v>
      </c>
      <c r="BJ154" s="18" t="s">
        <v>76</v>
      </c>
      <c r="BK154" s="175">
        <f>ROUND(I154*H154,2)</f>
        <v>0</v>
      </c>
      <c r="BL154" s="18" t="s">
        <v>86</v>
      </c>
      <c r="BM154" s="174" t="s">
        <v>222</v>
      </c>
    </row>
    <row r="155" s="2" customFormat="1">
      <c r="A155" s="31"/>
      <c r="B155" s="32"/>
      <c r="C155" s="31"/>
      <c r="D155" s="176" t="s">
        <v>162</v>
      </c>
      <c r="E155" s="31"/>
      <c r="F155" s="177" t="s">
        <v>1509</v>
      </c>
      <c r="G155" s="31"/>
      <c r="H155" s="31"/>
      <c r="I155" s="31"/>
      <c r="J155" s="31"/>
      <c r="K155" s="31"/>
      <c r="L155" s="32"/>
      <c r="M155" s="178"/>
      <c r="N155" s="179"/>
      <c r="O155" s="69"/>
      <c r="P155" s="69"/>
      <c r="Q155" s="69"/>
      <c r="R155" s="69"/>
      <c r="S155" s="69"/>
      <c r="T155" s="70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T155" s="18" t="s">
        <v>162</v>
      </c>
      <c r="AU155" s="18" t="s">
        <v>80</v>
      </c>
    </row>
    <row r="156" s="2" customFormat="1" ht="24.15" customHeight="1">
      <c r="A156" s="31"/>
      <c r="B156" s="163"/>
      <c r="C156" s="164" t="s">
        <v>226</v>
      </c>
      <c r="D156" s="164" t="s">
        <v>158</v>
      </c>
      <c r="E156" s="165" t="s">
        <v>1510</v>
      </c>
      <c r="F156" s="166" t="s">
        <v>1511</v>
      </c>
      <c r="G156" s="167" t="s">
        <v>427</v>
      </c>
      <c r="H156" s="168">
        <v>1</v>
      </c>
      <c r="I156" s="169">
        <v>0</v>
      </c>
      <c r="J156" s="169">
        <f>ROUND(I156*H156,2)</f>
        <v>0</v>
      </c>
      <c r="K156" s="166" t="s">
        <v>1</v>
      </c>
      <c r="L156" s="32"/>
      <c r="M156" s="170" t="s">
        <v>1</v>
      </c>
      <c r="N156" s="171" t="s">
        <v>36</v>
      </c>
      <c r="O156" s="172">
        <v>0</v>
      </c>
      <c r="P156" s="172">
        <f>O156*H156</f>
        <v>0</v>
      </c>
      <c r="Q156" s="172">
        <v>0</v>
      </c>
      <c r="R156" s="172">
        <f>Q156*H156</f>
        <v>0</v>
      </c>
      <c r="S156" s="172">
        <v>0</v>
      </c>
      <c r="T156" s="173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4" t="s">
        <v>86</v>
      </c>
      <c r="AT156" s="174" t="s">
        <v>158</v>
      </c>
      <c r="AU156" s="174" t="s">
        <v>80</v>
      </c>
      <c r="AY156" s="18" t="s">
        <v>156</v>
      </c>
      <c r="BE156" s="175">
        <f>IF(N156="základní",J156,0)</f>
        <v>0</v>
      </c>
      <c r="BF156" s="175">
        <f>IF(N156="snížená",J156,0)</f>
        <v>0</v>
      </c>
      <c r="BG156" s="175">
        <f>IF(N156="zákl. přenesená",J156,0)</f>
        <v>0</v>
      </c>
      <c r="BH156" s="175">
        <f>IF(N156="sníž. přenesená",J156,0)</f>
        <v>0</v>
      </c>
      <c r="BI156" s="175">
        <f>IF(N156="nulová",J156,0)</f>
        <v>0</v>
      </c>
      <c r="BJ156" s="18" t="s">
        <v>76</v>
      </c>
      <c r="BK156" s="175">
        <f>ROUND(I156*H156,2)</f>
        <v>0</v>
      </c>
      <c r="BL156" s="18" t="s">
        <v>86</v>
      </c>
      <c r="BM156" s="174" t="s">
        <v>229</v>
      </c>
    </row>
    <row r="157" s="2" customFormat="1">
      <c r="A157" s="31"/>
      <c r="B157" s="32"/>
      <c r="C157" s="31"/>
      <c r="D157" s="176" t="s">
        <v>162</v>
      </c>
      <c r="E157" s="31"/>
      <c r="F157" s="177" t="s">
        <v>1511</v>
      </c>
      <c r="G157" s="31"/>
      <c r="H157" s="31"/>
      <c r="I157" s="31"/>
      <c r="J157" s="31"/>
      <c r="K157" s="31"/>
      <c r="L157" s="32"/>
      <c r="M157" s="178"/>
      <c r="N157" s="179"/>
      <c r="O157" s="69"/>
      <c r="P157" s="69"/>
      <c r="Q157" s="69"/>
      <c r="R157" s="69"/>
      <c r="S157" s="69"/>
      <c r="T157" s="70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T157" s="18" t="s">
        <v>162</v>
      </c>
      <c r="AU157" s="18" t="s">
        <v>80</v>
      </c>
    </row>
    <row r="158" s="2" customFormat="1" ht="24.15" customHeight="1">
      <c r="A158" s="31"/>
      <c r="B158" s="163"/>
      <c r="C158" s="164" t="s">
        <v>193</v>
      </c>
      <c r="D158" s="164" t="s">
        <v>158</v>
      </c>
      <c r="E158" s="165" t="s">
        <v>1512</v>
      </c>
      <c r="F158" s="166" t="s">
        <v>1513</v>
      </c>
      <c r="G158" s="167" t="s">
        <v>427</v>
      </c>
      <c r="H158" s="168">
        <v>1</v>
      </c>
      <c r="I158" s="169">
        <v>0</v>
      </c>
      <c r="J158" s="169">
        <f>ROUND(I158*H158,2)</f>
        <v>0</v>
      </c>
      <c r="K158" s="166" t="s">
        <v>1</v>
      </c>
      <c r="L158" s="32"/>
      <c r="M158" s="170" t="s">
        <v>1</v>
      </c>
      <c r="N158" s="171" t="s">
        <v>36</v>
      </c>
      <c r="O158" s="172">
        <v>0</v>
      </c>
      <c r="P158" s="172">
        <f>O158*H158</f>
        <v>0</v>
      </c>
      <c r="Q158" s="172">
        <v>0</v>
      </c>
      <c r="R158" s="172">
        <f>Q158*H158</f>
        <v>0</v>
      </c>
      <c r="S158" s="172">
        <v>0</v>
      </c>
      <c r="T158" s="173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4" t="s">
        <v>86</v>
      </c>
      <c r="AT158" s="174" t="s">
        <v>158</v>
      </c>
      <c r="AU158" s="174" t="s">
        <v>80</v>
      </c>
      <c r="AY158" s="18" t="s">
        <v>156</v>
      </c>
      <c r="BE158" s="175">
        <f>IF(N158="základní",J158,0)</f>
        <v>0</v>
      </c>
      <c r="BF158" s="175">
        <f>IF(N158="snížená",J158,0)</f>
        <v>0</v>
      </c>
      <c r="BG158" s="175">
        <f>IF(N158="zákl. přenesená",J158,0)</f>
        <v>0</v>
      </c>
      <c r="BH158" s="175">
        <f>IF(N158="sníž. přenesená",J158,0)</f>
        <v>0</v>
      </c>
      <c r="BI158" s="175">
        <f>IF(N158="nulová",J158,0)</f>
        <v>0</v>
      </c>
      <c r="BJ158" s="18" t="s">
        <v>76</v>
      </c>
      <c r="BK158" s="175">
        <f>ROUND(I158*H158,2)</f>
        <v>0</v>
      </c>
      <c r="BL158" s="18" t="s">
        <v>86</v>
      </c>
      <c r="BM158" s="174" t="s">
        <v>235</v>
      </c>
    </row>
    <row r="159" s="2" customFormat="1">
      <c r="A159" s="31"/>
      <c r="B159" s="32"/>
      <c r="C159" s="31"/>
      <c r="D159" s="176" t="s">
        <v>162</v>
      </c>
      <c r="E159" s="31"/>
      <c r="F159" s="177" t="s">
        <v>1513</v>
      </c>
      <c r="G159" s="31"/>
      <c r="H159" s="31"/>
      <c r="I159" s="31"/>
      <c r="J159" s="31"/>
      <c r="K159" s="31"/>
      <c r="L159" s="32"/>
      <c r="M159" s="178"/>
      <c r="N159" s="179"/>
      <c r="O159" s="69"/>
      <c r="P159" s="69"/>
      <c r="Q159" s="69"/>
      <c r="R159" s="69"/>
      <c r="S159" s="69"/>
      <c r="T159" s="70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T159" s="18" t="s">
        <v>162</v>
      </c>
      <c r="AU159" s="18" t="s">
        <v>80</v>
      </c>
    </row>
    <row r="160" s="2" customFormat="1" ht="16.5" customHeight="1">
      <c r="A160" s="31"/>
      <c r="B160" s="163"/>
      <c r="C160" s="164" t="s">
        <v>238</v>
      </c>
      <c r="D160" s="164" t="s">
        <v>158</v>
      </c>
      <c r="E160" s="165" t="s">
        <v>1514</v>
      </c>
      <c r="F160" s="166" t="s">
        <v>1515</v>
      </c>
      <c r="G160" s="167" t="s">
        <v>1046</v>
      </c>
      <c r="H160" s="168">
        <v>1</v>
      </c>
      <c r="I160" s="169">
        <v>0</v>
      </c>
      <c r="J160" s="169">
        <f>ROUND(I160*H160,2)</f>
        <v>0</v>
      </c>
      <c r="K160" s="166" t="s">
        <v>1</v>
      </c>
      <c r="L160" s="32"/>
      <c r="M160" s="170" t="s">
        <v>1</v>
      </c>
      <c r="N160" s="171" t="s">
        <v>36</v>
      </c>
      <c r="O160" s="172">
        <v>0</v>
      </c>
      <c r="P160" s="172">
        <f>O160*H160</f>
        <v>0</v>
      </c>
      <c r="Q160" s="172">
        <v>0</v>
      </c>
      <c r="R160" s="172">
        <f>Q160*H160</f>
        <v>0</v>
      </c>
      <c r="S160" s="172">
        <v>0</v>
      </c>
      <c r="T160" s="173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4" t="s">
        <v>86</v>
      </c>
      <c r="AT160" s="174" t="s">
        <v>158</v>
      </c>
      <c r="AU160" s="174" t="s">
        <v>80</v>
      </c>
      <c r="AY160" s="18" t="s">
        <v>156</v>
      </c>
      <c r="BE160" s="175">
        <f>IF(N160="základní",J160,0)</f>
        <v>0</v>
      </c>
      <c r="BF160" s="175">
        <f>IF(N160="snížená",J160,0)</f>
        <v>0</v>
      </c>
      <c r="BG160" s="175">
        <f>IF(N160="zákl. přenesená",J160,0)</f>
        <v>0</v>
      </c>
      <c r="BH160" s="175">
        <f>IF(N160="sníž. přenesená",J160,0)</f>
        <v>0</v>
      </c>
      <c r="BI160" s="175">
        <f>IF(N160="nulová",J160,0)</f>
        <v>0</v>
      </c>
      <c r="BJ160" s="18" t="s">
        <v>76</v>
      </c>
      <c r="BK160" s="175">
        <f>ROUND(I160*H160,2)</f>
        <v>0</v>
      </c>
      <c r="BL160" s="18" t="s">
        <v>86</v>
      </c>
      <c r="BM160" s="174" t="s">
        <v>242</v>
      </c>
    </row>
    <row r="161" s="2" customFormat="1">
      <c r="A161" s="31"/>
      <c r="B161" s="32"/>
      <c r="C161" s="31"/>
      <c r="D161" s="176" t="s">
        <v>162</v>
      </c>
      <c r="E161" s="31"/>
      <c r="F161" s="177" t="s">
        <v>1515</v>
      </c>
      <c r="G161" s="31"/>
      <c r="H161" s="31"/>
      <c r="I161" s="31"/>
      <c r="J161" s="31"/>
      <c r="K161" s="31"/>
      <c r="L161" s="32"/>
      <c r="M161" s="212"/>
      <c r="N161" s="213"/>
      <c r="O161" s="214"/>
      <c r="P161" s="214"/>
      <c r="Q161" s="214"/>
      <c r="R161" s="214"/>
      <c r="S161" s="214"/>
      <c r="T161" s="215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T161" s="18" t="s">
        <v>162</v>
      </c>
      <c r="AU161" s="18" t="s">
        <v>80</v>
      </c>
    </row>
    <row r="162" s="2" customFormat="1" ht="6.96" customHeight="1">
      <c r="A162" s="31"/>
      <c r="B162" s="52"/>
      <c r="C162" s="53"/>
      <c r="D162" s="53"/>
      <c r="E162" s="53"/>
      <c r="F162" s="53"/>
      <c r="G162" s="53"/>
      <c r="H162" s="53"/>
      <c r="I162" s="53"/>
      <c r="J162" s="53"/>
      <c r="K162" s="53"/>
      <c r="L162" s="32"/>
      <c r="M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</row>
  </sheetData>
  <autoFilter ref="C118:K161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12"/>
    </row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112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="1" customFormat="1" ht="24.96" customHeight="1">
      <c r="B4" s="21"/>
      <c r="D4" s="22" t="s">
        <v>113</v>
      </c>
      <c r="L4" s="21"/>
      <c r="M4" s="113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28" t="s">
        <v>14</v>
      </c>
      <c r="L6" s="21"/>
    </row>
    <row r="7" s="1" customFormat="1" ht="16.5" customHeight="1">
      <c r="B7" s="21"/>
      <c r="E7" s="114" t="str">
        <f>'Rekapitulace stavby'!K6</f>
        <v xml:space="preserve">Příloha B -  Soupis stavebních prací s výkazem výměr  10.12.24</v>
      </c>
      <c r="F7" s="28"/>
      <c r="G7" s="28"/>
      <c r="H7" s="28"/>
      <c r="L7" s="21"/>
    </row>
    <row r="8" s="2" customFormat="1" ht="12" customHeight="1">
      <c r="A8" s="31"/>
      <c r="B8" s="32"/>
      <c r="C8" s="31"/>
      <c r="D8" s="28" t="s">
        <v>114</v>
      </c>
      <c r="E8" s="31"/>
      <c r="F8" s="31"/>
      <c r="G8" s="31"/>
      <c r="H8" s="31"/>
      <c r="I8" s="31"/>
      <c r="J8" s="31"/>
      <c r="K8" s="31"/>
      <c r="L8" s="47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="2" customFormat="1" ht="16.5" customHeight="1">
      <c r="A9" s="31"/>
      <c r="B9" s="32"/>
      <c r="C9" s="31"/>
      <c r="D9" s="31"/>
      <c r="E9" s="59" t="s">
        <v>1516</v>
      </c>
      <c r="F9" s="31"/>
      <c r="G9" s="31"/>
      <c r="H9" s="31"/>
      <c r="I9" s="31"/>
      <c r="J9" s="31"/>
      <c r="K9" s="31"/>
      <c r="L9" s="47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7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="2" customFormat="1" ht="12" customHeight="1">
      <c r="A11" s="31"/>
      <c r="B11" s="32"/>
      <c r="C11" s="31"/>
      <c r="D11" s="28" t="s">
        <v>16</v>
      </c>
      <c r="E11" s="31"/>
      <c r="F11" s="25" t="s">
        <v>1</v>
      </c>
      <c r="G11" s="31"/>
      <c r="H11" s="31"/>
      <c r="I11" s="28" t="s">
        <v>17</v>
      </c>
      <c r="J11" s="25" t="s">
        <v>1</v>
      </c>
      <c r="K11" s="31"/>
      <c r="L11" s="47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="2" customFormat="1" ht="12" customHeight="1">
      <c r="A12" s="31"/>
      <c r="B12" s="32"/>
      <c r="C12" s="31"/>
      <c r="D12" s="28" t="s">
        <v>18</v>
      </c>
      <c r="E12" s="31"/>
      <c r="F12" s="25" t="s">
        <v>19</v>
      </c>
      <c r="G12" s="31"/>
      <c r="H12" s="31"/>
      <c r="I12" s="28" t="s">
        <v>20</v>
      </c>
      <c r="J12" s="61" t="str">
        <f>'Rekapitulace stavby'!AN8</f>
        <v>19. 11. 2024</v>
      </c>
      <c r="K12" s="31"/>
      <c r="L12" s="47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="2" customFormat="1" ht="10.8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7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="2" customFormat="1" ht="12" customHeight="1">
      <c r="A14" s="31"/>
      <c r="B14" s="32"/>
      <c r="C14" s="31"/>
      <c r="D14" s="28" t="s">
        <v>22</v>
      </c>
      <c r="E14" s="31"/>
      <c r="F14" s="31"/>
      <c r="G14" s="31"/>
      <c r="H14" s="31"/>
      <c r="I14" s="28" t="s">
        <v>23</v>
      </c>
      <c r="J14" s="25" t="str">
        <f>IF('Rekapitulace stavby'!AN10="","",'Rekapitulace stavby'!AN10)</f>
        <v/>
      </c>
      <c r="K14" s="31"/>
      <c r="L14" s="47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="2" customFormat="1" ht="18" customHeight="1">
      <c r="A15" s="31"/>
      <c r="B15" s="32"/>
      <c r="C15" s="31"/>
      <c r="D15" s="31"/>
      <c r="E15" s="25" t="str">
        <f>IF('Rekapitulace stavby'!E11="","",'Rekapitulace stavby'!E11)</f>
        <v xml:space="preserve"> </v>
      </c>
      <c r="F15" s="31"/>
      <c r="G15" s="31"/>
      <c r="H15" s="31"/>
      <c r="I15" s="28" t="s">
        <v>24</v>
      </c>
      <c r="J15" s="25" t="str">
        <f>IF('Rekapitulace stavby'!AN11="","",'Rekapitulace stavby'!AN11)</f>
        <v/>
      </c>
      <c r="K15" s="31"/>
      <c r="L15" s="47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="2" customFormat="1" ht="6.96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7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="2" customFormat="1" ht="12" customHeight="1">
      <c r="A17" s="31"/>
      <c r="B17" s="32"/>
      <c r="C17" s="31"/>
      <c r="D17" s="28" t="s">
        <v>25</v>
      </c>
      <c r="E17" s="31"/>
      <c r="F17" s="31"/>
      <c r="G17" s="31"/>
      <c r="H17" s="31"/>
      <c r="I17" s="28" t="s">
        <v>23</v>
      </c>
      <c r="J17" s="25" t="str">
        <f>'Rekapitulace stavby'!AN13</f>
        <v/>
      </c>
      <c r="K17" s="31"/>
      <c r="L17" s="47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="2" customFormat="1" ht="18" customHeight="1">
      <c r="A18" s="31"/>
      <c r="B18" s="32"/>
      <c r="C18" s="31"/>
      <c r="D18" s="31"/>
      <c r="E18" s="25" t="str">
        <f>'Rekapitulace stavby'!E14</f>
        <v xml:space="preserve"> </v>
      </c>
      <c r="F18" s="25"/>
      <c r="G18" s="25"/>
      <c r="H18" s="25"/>
      <c r="I18" s="28" t="s">
        <v>24</v>
      </c>
      <c r="J18" s="25" t="str">
        <f>'Rekapitulace stavby'!AN14</f>
        <v/>
      </c>
      <c r="K18" s="31"/>
      <c r="L18" s="47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="2" customFormat="1" ht="6.96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7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="2" customFormat="1" ht="12" customHeight="1">
      <c r="A20" s="31"/>
      <c r="B20" s="32"/>
      <c r="C20" s="31"/>
      <c r="D20" s="28" t="s">
        <v>26</v>
      </c>
      <c r="E20" s="31"/>
      <c r="F20" s="31"/>
      <c r="G20" s="31"/>
      <c r="H20" s="31"/>
      <c r="I20" s="28" t="s">
        <v>23</v>
      </c>
      <c r="J20" s="25" t="str">
        <f>IF('Rekapitulace stavby'!AN16="","",'Rekapitulace stavby'!AN16)</f>
        <v/>
      </c>
      <c r="K20" s="31"/>
      <c r="L20" s="47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="2" customFormat="1" ht="18" customHeight="1">
      <c r="A21" s="31"/>
      <c r="B21" s="32"/>
      <c r="C21" s="31"/>
      <c r="D21" s="31"/>
      <c r="E21" s="25" t="str">
        <f>IF('Rekapitulace stavby'!E17="","",'Rekapitulace stavby'!E17)</f>
        <v xml:space="preserve"> </v>
      </c>
      <c r="F21" s="31"/>
      <c r="G21" s="31"/>
      <c r="H21" s="31"/>
      <c r="I21" s="28" t="s">
        <v>24</v>
      </c>
      <c r="J21" s="25" t="str">
        <f>IF('Rekapitulace stavby'!AN17="","",'Rekapitulace stavby'!AN17)</f>
        <v/>
      </c>
      <c r="K21" s="31"/>
      <c r="L21" s="47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="2" customFormat="1" ht="6.96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7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="2" customFormat="1" ht="12" customHeight="1">
      <c r="A23" s="31"/>
      <c r="B23" s="32"/>
      <c r="C23" s="31"/>
      <c r="D23" s="28" t="s">
        <v>28</v>
      </c>
      <c r="E23" s="31"/>
      <c r="F23" s="31"/>
      <c r="G23" s="31"/>
      <c r="H23" s="31"/>
      <c r="I23" s="28" t="s">
        <v>23</v>
      </c>
      <c r="J23" s="25" t="str">
        <f>IF('Rekapitulace stavby'!AN19="","",'Rekapitulace stavby'!AN19)</f>
        <v/>
      </c>
      <c r="K23" s="31"/>
      <c r="L23" s="47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="2" customFormat="1" ht="18" customHeight="1">
      <c r="A24" s="31"/>
      <c r="B24" s="32"/>
      <c r="C24" s="31"/>
      <c r="D24" s="31"/>
      <c r="E24" s="25" t="str">
        <f>IF('Rekapitulace stavby'!E20="","",'Rekapitulace stavby'!E20)</f>
        <v xml:space="preserve"> </v>
      </c>
      <c r="F24" s="31"/>
      <c r="G24" s="31"/>
      <c r="H24" s="31"/>
      <c r="I24" s="28" t="s">
        <v>24</v>
      </c>
      <c r="J24" s="25" t="str">
        <f>IF('Rekapitulace stavby'!AN20="","",'Rekapitulace stavby'!AN20)</f>
        <v/>
      </c>
      <c r="K24" s="31"/>
      <c r="L24" s="47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="2" customFormat="1" ht="6.96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7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="2" customFormat="1" ht="12" customHeight="1">
      <c r="A26" s="31"/>
      <c r="B26" s="32"/>
      <c r="C26" s="31"/>
      <c r="D26" s="28" t="s">
        <v>29</v>
      </c>
      <c r="E26" s="31"/>
      <c r="F26" s="31"/>
      <c r="G26" s="31"/>
      <c r="H26" s="31"/>
      <c r="I26" s="31"/>
      <c r="J26" s="31"/>
      <c r="K26" s="31"/>
      <c r="L26" s="47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="8" customFormat="1" ht="226.5" customHeight="1">
      <c r="A27" s="115"/>
      <c r="B27" s="116"/>
      <c r="C27" s="115"/>
      <c r="D27" s="115"/>
      <c r="E27" s="29" t="s">
        <v>116</v>
      </c>
      <c r="F27" s="29"/>
      <c r="G27" s="29"/>
      <c r="H27" s="29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="2" customFormat="1" ht="6.96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7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="2" customFormat="1" ht="6.96" customHeight="1">
      <c r="A29" s="31"/>
      <c r="B29" s="32"/>
      <c r="C29" s="31"/>
      <c r="D29" s="82"/>
      <c r="E29" s="82"/>
      <c r="F29" s="82"/>
      <c r="G29" s="82"/>
      <c r="H29" s="82"/>
      <c r="I29" s="82"/>
      <c r="J29" s="82"/>
      <c r="K29" s="82"/>
      <c r="L29" s="47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="2" customFormat="1" ht="25.44" customHeight="1">
      <c r="A30" s="31"/>
      <c r="B30" s="32"/>
      <c r="C30" s="31"/>
      <c r="D30" s="118" t="s">
        <v>31</v>
      </c>
      <c r="E30" s="31"/>
      <c r="F30" s="31"/>
      <c r="G30" s="31"/>
      <c r="H30" s="31"/>
      <c r="I30" s="31"/>
      <c r="J30" s="88">
        <f>ROUND(J119, 2)</f>
        <v>0</v>
      </c>
      <c r="K30" s="31"/>
      <c r="L30" s="47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="2" customFormat="1" ht="6.96" customHeight="1">
      <c r="A31" s="31"/>
      <c r="B31" s="32"/>
      <c r="C31" s="31"/>
      <c r="D31" s="82"/>
      <c r="E31" s="82"/>
      <c r="F31" s="82"/>
      <c r="G31" s="82"/>
      <c r="H31" s="82"/>
      <c r="I31" s="82"/>
      <c r="J31" s="82"/>
      <c r="K31" s="82"/>
      <c r="L31" s="47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="2" customFormat="1" ht="14.4" customHeight="1">
      <c r="A32" s="31"/>
      <c r="B32" s="32"/>
      <c r="C32" s="31"/>
      <c r="D32" s="31"/>
      <c r="E32" s="31"/>
      <c r="F32" s="36" t="s">
        <v>33</v>
      </c>
      <c r="G32" s="31"/>
      <c r="H32" s="31"/>
      <c r="I32" s="36" t="s">
        <v>32</v>
      </c>
      <c r="J32" s="36" t="s">
        <v>34</v>
      </c>
      <c r="K32" s="31"/>
      <c r="L32" s="47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="2" customFormat="1" ht="14.4" customHeight="1">
      <c r="A33" s="31"/>
      <c r="B33" s="32"/>
      <c r="C33" s="31"/>
      <c r="D33" s="119" t="s">
        <v>35</v>
      </c>
      <c r="E33" s="28" t="s">
        <v>36</v>
      </c>
      <c r="F33" s="120">
        <f>ROUND((SUM(BE119:BE134)),  2)</f>
        <v>0</v>
      </c>
      <c r="G33" s="31"/>
      <c r="H33" s="31"/>
      <c r="I33" s="121">
        <v>0.20999999999999999</v>
      </c>
      <c r="J33" s="120">
        <f>ROUND(((SUM(BE119:BE134))*I33),  2)</f>
        <v>0</v>
      </c>
      <c r="K33" s="31"/>
      <c r="L33" s="47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="2" customFormat="1" ht="14.4" customHeight="1">
      <c r="A34" s="31"/>
      <c r="B34" s="32"/>
      <c r="C34" s="31"/>
      <c r="D34" s="31"/>
      <c r="E34" s="28" t="s">
        <v>37</v>
      </c>
      <c r="F34" s="120">
        <f>ROUND((SUM(BF119:BF134)),  2)</f>
        <v>0</v>
      </c>
      <c r="G34" s="31"/>
      <c r="H34" s="31"/>
      <c r="I34" s="121">
        <v>0.12</v>
      </c>
      <c r="J34" s="120">
        <f>ROUND(((SUM(BF119:BF134))*I34),  2)</f>
        <v>0</v>
      </c>
      <c r="K34" s="31"/>
      <c r="L34" s="47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2"/>
      <c r="C35" s="31"/>
      <c r="D35" s="31"/>
      <c r="E35" s="28" t="s">
        <v>38</v>
      </c>
      <c r="F35" s="120">
        <f>ROUND((SUM(BG119:BG134)),  2)</f>
        <v>0</v>
      </c>
      <c r="G35" s="31"/>
      <c r="H35" s="31"/>
      <c r="I35" s="121">
        <v>0.20999999999999999</v>
      </c>
      <c r="J35" s="120">
        <f>0</f>
        <v>0</v>
      </c>
      <c r="K35" s="31"/>
      <c r="L35" s="47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2"/>
      <c r="C36" s="31"/>
      <c r="D36" s="31"/>
      <c r="E36" s="28" t="s">
        <v>39</v>
      </c>
      <c r="F36" s="120">
        <f>ROUND((SUM(BH119:BH134)),  2)</f>
        <v>0</v>
      </c>
      <c r="G36" s="31"/>
      <c r="H36" s="31"/>
      <c r="I36" s="121">
        <v>0.12</v>
      </c>
      <c r="J36" s="120">
        <f>0</f>
        <v>0</v>
      </c>
      <c r="K36" s="31"/>
      <c r="L36" s="47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2"/>
      <c r="C37" s="31"/>
      <c r="D37" s="31"/>
      <c r="E37" s="28" t="s">
        <v>40</v>
      </c>
      <c r="F37" s="120">
        <f>ROUND((SUM(BI119:BI134)),  2)</f>
        <v>0</v>
      </c>
      <c r="G37" s="31"/>
      <c r="H37" s="31"/>
      <c r="I37" s="121">
        <v>0</v>
      </c>
      <c r="J37" s="120">
        <f>0</f>
        <v>0</v>
      </c>
      <c r="K37" s="31"/>
      <c r="L37" s="47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="2" customFormat="1" ht="6.96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7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="2" customFormat="1" ht="25.44" customHeight="1">
      <c r="A39" s="31"/>
      <c r="B39" s="32"/>
      <c r="C39" s="122"/>
      <c r="D39" s="123" t="s">
        <v>41</v>
      </c>
      <c r="E39" s="73"/>
      <c r="F39" s="73"/>
      <c r="G39" s="124" t="s">
        <v>42</v>
      </c>
      <c r="H39" s="125" t="s">
        <v>43</v>
      </c>
      <c r="I39" s="73"/>
      <c r="J39" s="126">
        <f>SUM(J30:J37)</f>
        <v>0</v>
      </c>
      <c r="K39" s="127"/>
      <c r="L39" s="47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="2" customFormat="1" ht="14.4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7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47"/>
      <c r="D50" s="48" t="s">
        <v>44</v>
      </c>
      <c r="E50" s="49"/>
      <c r="F50" s="49"/>
      <c r="G50" s="48" t="s">
        <v>45</v>
      </c>
      <c r="H50" s="49"/>
      <c r="I50" s="49"/>
      <c r="J50" s="49"/>
      <c r="K50" s="49"/>
      <c r="L50" s="4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1"/>
      <c r="B61" s="32"/>
      <c r="C61" s="31"/>
      <c r="D61" s="50" t="s">
        <v>46</v>
      </c>
      <c r="E61" s="34"/>
      <c r="F61" s="128" t="s">
        <v>47</v>
      </c>
      <c r="G61" s="50" t="s">
        <v>46</v>
      </c>
      <c r="H61" s="34"/>
      <c r="I61" s="34"/>
      <c r="J61" s="129" t="s">
        <v>47</v>
      </c>
      <c r="K61" s="34"/>
      <c r="L61" s="47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1"/>
      <c r="B65" s="32"/>
      <c r="C65" s="31"/>
      <c r="D65" s="48" t="s">
        <v>48</v>
      </c>
      <c r="E65" s="51"/>
      <c r="F65" s="51"/>
      <c r="G65" s="48" t="s">
        <v>49</v>
      </c>
      <c r="H65" s="51"/>
      <c r="I65" s="51"/>
      <c r="J65" s="51"/>
      <c r="K65" s="51"/>
      <c r="L65" s="47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1"/>
      <c r="B76" s="32"/>
      <c r="C76" s="31"/>
      <c r="D76" s="50" t="s">
        <v>46</v>
      </c>
      <c r="E76" s="34"/>
      <c r="F76" s="128" t="s">
        <v>47</v>
      </c>
      <c r="G76" s="50" t="s">
        <v>46</v>
      </c>
      <c r="H76" s="34"/>
      <c r="I76" s="34"/>
      <c r="J76" s="129" t="s">
        <v>47</v>
      </c>
      <c r="K76" s="34"/>
      <c r="L76" s="47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="2" customFormat="1" ht="14.4" customHeight="1">
      <c r="A77" s="31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47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="2" customFormat="1" ht="6.96" customHeight="1">
      <c r="A81" s="31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47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117</v>
      </c>
      <c r="D82" s="31"/>
      <c r="E82" s="31"/>
      <c r="F82" s="31"/>
      <c r="G82" s="31"/>
      <c r="H82" s="31"/>
      <c r="I82" s="31"/>
      <c r="J82" s="31"/>
      <c r="K82" s="31"/>
      <c r="L82" s="47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7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1"/>
      <c r="E84" s="31"/>
      <c r="F84" s="31"/>
      <c r="G84" s="31"/>
      <c r="H84" s="31"/>
      <c r="I84" s="31"/>
      <c r="J84" s="31"/>
      <c r="K84" s="31"/>
      <c r="L84" s="47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1"/>
      <c r="D85" s="31"/>
      <c r="E85" s="114" t="str">
        <f>E7</f>
        <v xml:space="preserve">Příloha B -  Soupis stavebních prací s výkazem výměr  10.12.24</v>
      </c>
      <c r="F85" s="28"/>
      <c r="G85" s="28"/>
      <c r="H85" s="28"/>
      <c r="I85" s="31"/>
      <c r="J85" s="31"/>
      <c r="K85" s="31"/>
      <c r="L85" s="47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114</v>
      </c>
      <c r="D86" s="31"/>
      <c r="E86" s="31"/>
      <c r="F86" s="31"/>
      <c r="G86" s="31"/>
      <c r="H86" s="31"/>
      <c r="I86" s="31"/>
      <c r="J86" s="31"/>
      <c r="K86" s="31"/>
      <c r="L86" s="47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1"/>
      <c r="D87" s="31"/>
      <c r="E87" s="59" t="str">
        <f>E9</f>
        <v>99 - vedlejší a ostatní n...</v>
      </c>
      <c r="F87" s="31"/>
      <c r="G87" s="31"/>
      <c r="H87" s="31"/>
      <c r="I87" s="31"/>
      <c r="J87" s="31"/>
      <c r="K87" s="31"/>
      <c r="L87" s="47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7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1"/>
      <c r="E89" s="31"/>
      <c r="F89" s="25" t="str">
        <f>F12</f>
        <v xml:space="preserve"> </v>
      </c>
      <c r="G89" s="31"/>
      <c r="H89" s="31"/>
      <c r="I89" s="28" t="s">
        <v>20</v>
      </c>
      <c r="J89" s="61" t="str">
        <f>IF(J12="","",J12)</f>
        <v>19. 11. 2024</v>
      </c>
      <c r="K89" s="31"/>
      <c r="L89" s="47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7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15.15" customHeight="1">
      <c r="A91" s="31"/>
      <c r="B91" s="32"/>
      <c r="C91" s="28" t="s">
        <v>22</v>
      </c>
      <c r="D91" s="31"/>
      <c r="E91" s="31"/>
      <c r="F91" s="25" t="str">
        <f>E15</f>
        <v xml:space="preserve"> </v>
      </c>
      <c r="G91" s="31"/>
      <c r="H91" s="31"/>
      <c r="I91" s="28" t="s">
        <v>26</v>
      </c>
      <c r="J91" s="29" t="str">
        <f>E21</f>
        <v xml:space="preserve"> </v>
      </c>
      <c r="K91" s="31"/>
      <c r="L91" s="47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15.15" customHeight="1">
      <c r="A92" s="31"/>
      <c r="B92" s="32"/>
      <c r="C92" s="28" t="s">
        <v>25</v>
      </c>
      <c r="D92" s="31"/>
      <c r="E92" s="31"/>
      <c r="F92" s="25" t="str">
        <f>IF(E18="","",E18)</f>
        <v xml:space="preserve"> </v>
      </c>
      <c r="G92" s="31"/>
      <c r="H92" s="31"/>
      <c r="I92" s="28" t="s">
        <v>28</v>
      </c>
      <c r="J92" s="29" t="str">
        <f>E24</f>
        <v xml:space="preserve"> </v>
      </c>
      <c r="K92" s="31"/>
      <c r="L92" s="47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7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30" t="s">
        <v>118</v>
      </c>
      <c r="D94" s="122"/>
      <c r="E94" s="122"/>
      <c r="F94" s="122"/>
      <c r="G94" s="122"/>
      <c r="H94" s="122"/>
      <c r="I94" s="122"/>
      <c r="J94" s="131" t="s">
        <v>119</v>
      </c>
      <c r="K94" s="122"/>
      <c r="L94" s="47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7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32" t="s">
        <v>120</v>
      </c>
      <c r="D96" s="31"/>
      <c r="E96" s="31"/>
      <c r="F96" s="31"/>
      <c r="G96" s="31"/>
      <c r="H96" s="31"/>
      <c r="I96" s="31"/>
      <c r="J96" s="88">
        <f>J119</f>
        <v>0</v>
      </c>
      <c r="K96" s="31"/>
      <c r="L96" s="47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8" t="s">
        <v>121</v>
      </c>
    </row>
    <row r="97" s="9" customFormat="1" ht="24.96" customHeight="1">
      <c r="A97" s="9"/>
      <c r="B97" s="133"/>
      <c r="C97" s="9"/>
      <c r="D97" s="134" t="s">
        <v>1517</v>
      </c>
      <c r="E97" s="135"/>
      <c r="F97" s="135"/>
      <c r="G97" s="135"/>
      <c r="H97" s="135"/>
      <c r="I97" s="135"/>
      <c r="J97" s="136">
        <f>J120</f>
        <v>0</v>
      </c>
      <c r="K97" s="9"/>
      <c r="L97" s="13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37"/>
      <c r="C98" s="10"/>
      <c r="D98" s="138" t="s">
        <v>1518</v>
      </c>
      <c r="E98" s="139"/>
      <c r="F98" s="139"/>
      <c r="G98" s="139"/>
      <c r="H98" s="139"/>
      <c r="I98" s="139"/>
      <c r="J98" s="140">
        <f>J129</f>
        <v>0</v>
      </c>
      <c r="K98" s="10"/>
      <c r="L98" s="13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7"/>
      <c r="C99" s="10"/>
      <c r="D99" s="138" t="s">
        <v>1519</v>
      </c>
      <c r="E99" s="139"/>
      <c r="F99" s="139"/>
      <c r="G99" s="139"/>
      <c r="H99" s="139"/>
      <c r="I99" s="139"/>
      <c r="J99" s="140">
        <f>J132</f>
        <v>0</v>
      </c>
      <c r="K99" s="10"/>
      <c r="L99" s="13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1"/>
      <c r="B100" s="32"/>
      <c r="C100" s="31"/>
      <c r="D100" s="31"/>
      <c r="E100" s="31"/>
      <c r="F100" s="31"/>
      <c r="G100" s="31"/>
      <c r="H100" s="31"/>
      <c r="I100" s="31"/>
      <c r="J100" s="31"/>
      <c r="K100" s="31"/>
      <c r="L100" s="47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="2" customFormat="1" ht="6.96" customHeight="1">
      <c r="A101" s="31"/>
      <c r="B101" s="52"/>
      <c r="C101" s="53"/>
      <c r="D101" s="53"/>
      <c r="E101" s="53"/>
      <c r="F101" s="53"/>
      <c r="G101" s="53"/>
      <c r="H101" s="53"/>
      <c r="I101" s="53"/>
      <c r="J101" s="53"/>
      <c r="K101" s="53"/>
      <c r="L101" s="47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5" s="2" customFormat="1" ht="6.96" customHeight="1">
      <c r="A105" s="31"/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47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="2" customFormat="1" ht="24.96" customHeight="1">
      <c r="A106" s="31"/>
      <c r="B106" s="32"/>
      <c r="C106" s="22" t="s">
        <v>141</v>
      </c>
      <c r="D106" s="31"/>
      <c r="E106" s="31"/>
      <c r="F106" s="31"/>
      <c r="G106" s="31"/>
      <c r="H106" s="31"/>
      <c r="I106" s="31"/>
      <c r="J106" s="31"/>
      <c r="K106" s="31"/>
      <c r="L106" s="47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="2" customFormat="1" ht="6.96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47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12" customHeight="1">
      <c r="A108" s="31"/>
      <c r="B108" s="32"/>
      <c r="C108" s="28" t="s">
        <v>14</v>
      </c>
      <c r="D108" s="31"/>
      <c r="E108" s="31"/>
      <c r="F108" s="31"/>
      <c r="G108" s="31"/>
      <c r="H108" s="31"/>
      <c r="I108" s="31"/>
      <c r="J108" s="31"/>
      <c r="K108" s="31"/>
      <c r="L108" s="47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="2" customFormat="1" ht="16.5" customHeight="1">
      <c r="A109" s="31"/>
      <c r="B109" s="32"/>
      <c r="C109" s="31"/>
      <c r="D109" s="31"/>
      <c r="E109" s="114" t="str">
        <f>E7</f>
        <v xml:space="preserve">Příloha B -  Soupis stavebních prací s výkazem výměr  10.12.24</v>
      </c>
      <c r="F109" s="28"/>
      <c r="G109" s="28"/>
      <c r="H109" s="28"/>
      <c r="I109" s="31"/>
      <c r="J109" s="31"/>
      <c r="K109" s="31"/>
      <c r="L109" s="47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="2" customFormat="1" ht="12" customHeight="1">
      <c r="A110" s="31"/>
      <c r="B110" s="32"/>
      <c r="C110" s="28" t="s">
        <v>114</v>
      </c>
      <c r="D110" s="31"/>
      <c r="E110" s="31"/>
      <c r="F110" s="31"/>
      <c r="G110" s="31"/>
      <c r="H110" s="31"/>
      <c r="I110" s="31"/>
      <c r="J110" s="31"/>
      <c r="K110" s="31"/>
      <c r="L110" s="47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="2" customFormat="1" ht="16.5" customHeight="1">
      <c r="A111" s="31"/>
      <c r="B111" s="32"/>
      <c r="C111" s="31"/>
      <c r="D111" s="31"/>
      <c r="E111" s="59" t="str">
        <f>E9</f>
        <v>99 - vedlejší a ostatní n...</v>
      </c>
      <c r="F111" s="31"/>
      <c r="G111" s="31"/>
      <c r="H111" s="31"/>
      <c r="I111" s="31"/>
      <c r="J111" s="31"/>
      <c r="K111" s="31"/>
      <c r="L111" s="47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6.96" customHeight="1">
      <c r="A112" s="31"/>
      <c r="B112" s="32"/>
      <c r="C112" s="31"/>
      <c r="D112" s="31"/>
      <c r="E112" s="31"/>
      <c r="F112" s="31"/>
      <c r="G112" s="31"/>
      <c r="H112" s="31"/>
      <c r="I112" s="31"/>
      <c r="J112" s="31"/>
      <c r="K112" s="31"/>
      <c r="L112" s="47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12" customHeight="1">
      <c r="A113" s="31"/>
      <c r="B113" s="32"/>
      <c r="C113" s="28" t="s">
        <v>18</v>
      </c>
      <c r="D113" s="31"/>
      <c r="E113" s="31"/>
      <c r="F113" s="25" t="str">
        <f>F12</f>
        <v xml:space="preserve"> </v>
      </c>
      <c r="G113" s="31"/>
      <c r="H113" s="31"/>
      <c r="I113" s="28" t="s">
        <v>20</v>
      </c>
      <c r="J113" s="61" t="str">
        <f>IF(J12="","",J12)</f>
        <v>19. 11. 2024</v>
      </c>
      <c r="K113" s="31"/>
      <c r="L113" s="47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6.96" customHeight="1">
      <c r="A114" s="31"/>
      <c r="B114" s="32"/>
      <c r="C114" s="31"/>
      <c r="D114" s="31"/>
      <c r="E114" s="31"/>
      <c r="F114" s="31"/>
      <c r="G114" s="31"/>
      <c r="H114" s="31"/>
      <c r="I114" s="31"/>
      <c r="J114" s="31"/>
      <c r="K114" s="31"/>
      <c r="L114" s="47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15.15" customHeight="1">
      <c r="A115" s="31"/>
      <c r="B115" s="32"/>
      <c r="C115" s="28" t="s">
        <v>22</v>
      </c>
      <c r="D115" s="31"/>
      <c r="E115" s="31"/>
      <c r="F115" s="25" t="str">
        <f>E15</f>
        <v xml:space="preserve"> </v>
      </c>
      <c r="G115" s="31"/>
      <c r="H115" s="31"/>
      <c r="I115" s="28" t="s">
        <v>26</v>
      </c>
      <c r="J115" s="29" t="str">
        <f>E21</f>
        <v xml:space="preserve"> </v>
      </c>
      <c r="K115" s="31"/>
      <c r="L115" s="47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2" customFormat="1" ht="15.15" customHeight="1">
      <c r="A116" s="31"/>
      <c r="B116" s="32"/>
      <c r="C116" s="28" t="s">
        <v>25</v>
      </c>
      <c r="D116" s="31"/>
      <c r="E116" s="31"/>
      <c r="F116" s="25" t="str">
        <f>IF(E18="","",E18)</f>
        <v xml:space="preserve"> </v>
      </c>
      <c r="G116" s="31"/>
      <c r="H116" s="31"/>
      <c r="I116" s="28" t="s">
        <v>28</v>
      </c>
      <c r="J116" s="29" t="str">
        <f>E24</f>
        <v xml:space="preserve"> </v>
      </c>
      <c r="K116" s="31"/>
      <c r="L116" s="47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="2" customFormat="1" ht="10.32" customHeight="1">
      <c r="A117" s="31"/>
      <c r="B117" s="32"/>
      <c r="C117" s="31"/>
      <c r="D117" s="31"/>
      <c r="E117" s="31"/>
      <c r="F117" s="31"/>
      <c r="G117" s="31"/>
      <c r="H117" s="31"/>
      <c r="I117" s="31"/>
      <c r="J117" s="31"/>
      <c r="K117" s="31"/>
      <c r="L117" s="47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="11" customFormat="1" ht="29.28" customHeight="1">
      <c r="A118" s="141"/>
      <c r="B118" s="142"/>
      <c r="C118" s="143" t="s">
        <v>142</v>
      </c>
      <c r="D118" s="144" t="s">
        <v>56</v>
      </c>
      <c r="E118" s="144" t="s">
        <v>52</v>
      </c>
      <c r="F118" s="144" t="s">
        <v>53</v>
      </c>
      <c r="G118" s="144" t="s">
        <v>143</v>
      </c>
      <c r="H118" s="144" t="s">
        <v>144</v>
      </c>
      <c r="I118" s="144" t="s">
        <v>145</v>
      </c>
      <c r="J118" s="144" t="s">
        <v>119</v>
      </c>
      <c r="K118" s="145" t="s">
        <v>146</v>
      </c>
      <c r="L118" s="146"/>
      <c r="M118" s="78" t="s">
        <v>1</v>
      </c>
      <c r="N118" s="79" t="s">
        <v>35</v>
      </c>
      <c r="O118" s="79" t="s">
        <v>147</v>
      </c>
      <c r="P118" s="79" t="s">
        <v>148</v>
      </c>
      <c r="Q118" s="79" t="s">
        <v>149</v>
      </c>
      <c r="R118" s="79" t="s">
        <v>150</v>
      </c>
      <c r="S118" s="79" t="s">
        <v>151</v>
      </c>
      <c r="T118" s="80" t="s">
        <v>152</v>
      </c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</row>
    <row r="119" s="2" customFormat="1" ht="22.8" customHeight="1">
      <c r="A119" s="31"/>
      <c r="B119" s="32"/>
      <c r="C119" s="85" t="s">
        <v>153</v>
      </c>
      <c r="D119" s="31"/>
      <c r="E119" s="31"/>
      <c r="F119" s="31"/>
      <c r="G119" s="31"/>
      <c r="H119" s="31"/>
      <c r="I119" s="31"/>
      <c r="J119" s="147">
        <f>BK119</f>
        <v>0</v>
      </c>
      <c r="K119" s="31"/>
      <c r="L119" s="32"/>
      <c r="M119" s="81"/>
      <c r="N119" s="65"/>
      <c r="O119" s="82"/>
      <c r="P119" s="148">
        <f>P120</f>
        <v>0</v>
      </c>
      <c r="Q119" s="82"/>
      <c r="R119" s="148">
        <f>R120</f>
        <v>0</v>
      </c>
      <c r="S119" s="82"/>
      <c r="T119" s="149">
        <f>T120</f>
        <v>0</v>
      </c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T119" s="18" t="s">
        <v>70</v>
      </c>
      <c r="AU119" s="18" t="s">
        <v>121</v>
      </c>
      <c r="BK119" s="150">
        <f>BK120</f>
        <v>0</v>
      </c>
    </row>
    <row r="120" s="12" customFormat="1" ht="25.92" customHeight="1">
      <c r="A120" s="12"/>
      <c r="B120" s="151"/>
      <c r="C120" s="12"/>
      <c r="D120" s="152" t="s">
        <v>70</v>
      </c>
      <c r="E120" s="153" t="s">
        <v>1520</v>
      </c>
      <c r="F120" s="153" t="s">
        <v>1521</v>
      </c>
      <c r="G120" s="12"/>
      <c r="H120" s="12"/>
      <c r="I120" s="12"/>
      <c r="J120" s="154">
        <f>BK120</f>
        <v>0</v>
      </c>
      <c r="K120" s="12"/>
      <c r="L120" s="151"/>
      <c r="M120" s="155"/>
      <c r="N120" s="156"/>
      <c r="O120" s="156"/>
      <c r="P120" s="157">
        <f>P121+SUM(P122:P129)+P132</f>
        <v>0</v>
      </c>
      <c r="Q120" s="156"/>
      <c r="R120" s="157">
        <f>R121+SUM(R122:R129)+R132</f>
        <v>0</v>
      </c>
      <c r="S120" s="156"/>
      <c r="T120" s="158">
        <f>T121+SUM(T122:T129)+T132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52" t="s">
        <v>89</v>
      </c>
      <c r="AT120" s="159" t="s">
        <v>70</v>
      </c>
      <c r="AU120" s="159" t="s">
        <v>71</v>
      </c>
      <c r="AY120" s="152" t="s">
        <v>156</v>
      </c>
      <c r="BK120" s="160">
        <f>BK121+SUM(BK122:BK129)+BK132</f>
        <v>0</v>
      </c>
    </row>
    <row r="121" s="2" customFormat="1" ht="16.5" customHeight="1">
      <c r="A121" s="31"/>
      <c r="B121" s="163"/>
      <c r="C121" s="164" t="s">
        <v>76</v>
      </c>
      <c r="D121" s="164" t="s">
        <v>158</v>
      </c>
      <c r="E121" s="165" t="s">
        <v>1522</v>
      </c>
      <c r="F121" s="166" t="s">
        <v>1523</v>
      </c>
      <c r="G121" s="167" t="s">
        <v>1046</v>
      </c>
      <c r="H121" s="168">
        <v>1</v>
      </c>
      <c r="I121" s="169">
        <v>0</v>
      </c>
      <c r="J121" s="169">
        <f>ROUND(I121*H121,2)</f>
        <v>0</v>
      </c>
      <c r="K121" s="166" t="s">
        <v>1</v>
      </c>
      <c r="L121" s="32"/>
      <c r="M121" s="170" t="s">
        <v>1</v>
      </c>
      <c r="N121" s="171" t="s">
        <v>36</v>
      </c>
      <c r="O121" s="172">
        <v>0</v>
      </c>
      <c r="P121" s="172">
        <f>O121*H121</f>
        <v>0</v>
      </c>
      <c r="Q121" s="172">
        <v>0</v>
      </c>
      <c r="R121" s="172">
        <f>Q121*H121</f>
        <v>0</v>
      </c>
      <c r="S121" s="172">
        <v>0</v>
      </c>
      <c r="T121" s="173">
        <f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174" t="s">
        <v>86</v>
      </c>
      <c r="AT121" s="174" t="s">
        <v>158</v>
      </c>
      <c r="AU121" s="174" t="s">
        <v>76</v>
      </c>
      <c r="AY121" s="18" t="s">
        <v>156</v>
      </c>
      <c r="BE121" s="175">
        <f>IF(N121="základní",J121,0)</f>
        <v>0</v>
      </c>
      <c r="BF121" s="175">
        <f>IF(N121="snížená",J121,0)</f>
        <v>0</v>
      </c>
      <c r="BG121" s="175">
        <f>IF(N121="zákl. přenesená",J121,0)</f>
        <v>0</v>
      </c>
      <c r="BH121" s="175">
        <f>IF(N121="sníž. přenesená",J121,0)</f>
        <v>0</v>
      </c>
      <c r="BI121" s="175">
        <f>IF(N121="nulová",J121,0)</f>
        <v>0</v>
      </c>
      <c r="BJ121" s="18" t="s">
        <v>76</v>
      </c>
      <c r="BK121" s="175">
        <f>ROUND(I121*H121,2)</f>
        <v>0</v>
      </c>
      <c r="BL121" s="18" t="s">
        <v>86</v>
      </c>
      <c r="BM121" s="174" t="s">
        <v>80</v>
      </c>
    </row>
    <row r="122" s="2" customFormat="1">
      <c r="A122" s="31"/>
      <c r="B122" s="32"/>
      <c r="C122" s="31"/>
      <c r="D122" s="176" t="s">
        <v>162</v>
      </c>
      <c r="E122" s="31"/>
      <c r="F122" s="177" t="s">
        <v>1523</v>
      </c>
      <c r="G122" s="31"/>
      <c r="H122" s="31"/>
      <c r="I122" s="31"/>
      <c r="J122" s="31"/>
      <c r="K122" s="31"/>
      <c r="L122" s="32"/>
      <c r="M122" s="178"/>
      <c r="N122" s="179"/>
      <c r="O122" s="69"/>
      <c r="P122" s="69"/>
      <c r="Q122" s="69"/>
      <c r="R122" s="69"/>
      <c r="S122" s="69"/>
      <c r="T122" s="70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T122" s="18" t="s">
        <v>162</v>
      </c>
      <c r="AU122" s="18" t="s">
        <v>76</v>
      </c>
    </row>
    <row r="123" s="2" customFormat="1" ht="16.5" customHeight="1">
      <c r="A123" s="31"/>
      <c r="B123" s="163"/>
      <c r="C123" s="164" t="s">
        <v>80</v>
      </c>
      <c r="D123" s="164" t="s">
        <v>158</v>
      </c>
      <c r="E123" s="165" t="s">
        <v>1524</v>
      </c>
      <c r="F123" s="166" t="s">
        <v>1525</v>
      </c>
      <c r="G123" s="167" t="s">
        <v>1046</v>
      </c>
      <c r="H123" s="168">
        <v>1</v>
      </c>
      <c r="I123" s="169">
        <v>0</v>
      </c>
      <c r="J123" s="169">
        <f>ROUND(I123*H123,2)</f>
        <v>0</v>
      </c>
      <c r="K123" s="166" t="s">
        <v>1</v>
      </c>
      <c r="L123" s="32"/>
      <c r="M123" s="170" t="s">
        <v>1</v>
      </c>
      <c r="N123" s="171" t="s">
        <v>36</v>
      </c>
      <c r="O123" s="172">
        <v>0</v>
      </c>
      <c r="P123" s="172">
        <f>O123*H123</f>
        <v>0</v>
      </c>
      <c r="Q123" s="172">
        <v>0</v>
      </c>
      <c r="R123" s="172">
        <f>Q123*H123</f>
        <v>0</v>
      </c>
      <c r="S123" s="172">
        <v>0</v>
      </c>
      <c r="T123" s="173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74" t="s">
        <v>86</v>
      </c>
      <c r="AT123" s="174" t="s">
        <v>158</v>
      </c>
      <c r="AU123" s="174" t="s">
        <v>76</v>
      </c>
      <c r="AY123" s="18" t="s">
        <v>156</v>
      </c>
      <c r="BE123" s="175">
        <f>IF(N123="základní",J123,0)</f>
        <v>0</v>
      </c>
      <c r="BF123" s="175">
        <f>IF(N123="snížená",J123,0)</f>
        <v>0</v>
      </c>
      <c r="BG123" s="175">
        <f>IF(N123="zákl. přenesená",J123,0)</f>
        <v>0</v>
      </c>
      <c r="BH123" s="175">
        <f>IF(N123="sníž. přenesená",J123,0)</f>
        <v>0</v>
      </c>
      <c r="BI123" s="175">
        <f>IF(N123="nulová",J123,0)</f>
        <v>0</v>
      </c>
      <c r="BJ123" s="18" t="s">
        <v>76</v>
      </c>
      <c r="BK123" s="175">
        <f>ROUND(I123*H123,2)</f>
        <v>0</v>
      </c>
      <c r="BL123" s="18" t="s">
        <v>86</v>
      </c>
      <c r="BM123" s="174" t="s">
        <v>86</v>
      </c>
    </row>
    <row r="124" s="2" customFormat="1">
      <c r="A124" s="31"/>
      <c r="B124" s="32"/>
      <c r="C124" s="31"/>
      <c r="D124" s="176" t="s">
        <v>162</v>
      </c>
      <c r="E124" s="31"/>
      <c r="F124" s="177" t="s">
        <v>1525</v>
      </c>
      <c r="G124" s="31"/>
      <c r="H124" s="31"/>
      <c r="I124" s="31"/>
      <c r="J124" s="31"/>
      <c r="K124" s="31"/>
      <c r="L124" s="32"/>
      <c r="M124" s="178"/>
      <c r="N124" s="179"/>
      <c r="O124" s="69"/>
      <c r="P124" s="69"/>
      <c r="Q124" s="69"/>
      <c r="R124" s="69"/>
      <c r="S124" s="69"/>
      <c r="T124" s="70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T124" s="18" t="s">
        <v>162</v>
      </c>
      <c r="AU124" s="18" t="s">
        <v>76</v>
      </c>
    </row>
    <row r="125" s="2" customFormat="1" ht="16.5" customHeight="1">
      <c r="A125" s="31"/>
      <c r="B125" s="163"/>
      <c r="C125" s="164" t="s">
        <v>83</v>
      </c>
      <c r="D125" s="164" t="s">
        <v>158</v>
      </c>
      <c r="E125" s="165" t="s">
        <v>1526</v>
      </c>
      <c r="F125" s="166" t="s">
        <v>1527</v>
      </c>
      <c r="G125" s="167" t="s">
        <v>1046</v>
      </c>
      <c r="H125" s="168">
        <v>1</v>
      </c>
      <c r="I125" s="169">
        <v>0</v>
      </c>
      <c r="J125" s="169">
        <f>ROUND(I125*H125,2)</f>
        <v>0</v>
      </c>
      <c r="K125" s="166" t="s">
        <v>1</v>
      </c>
      <c r="L125" s="32"/>
      <c r="M125" s="170" t="s">
        <v>1</v>
      </c>
      <c r="N125" s="171" t="s">
        <v>36</v>
      </c>
      <c r="O125" s="172">
        <v>0</v>
      </c>
      <c r="P125" s="172">
        <f>O125*H125</f>
        <v>0</v>
      </c>
      <c r="Q125" s="172">
        <v>0</v>
      </c>
      <c r="R125" s="172">
        <f>Q125*H125</f>
        <v>0</v>
      </c>
      <c r="S125" s="172">
        <v>0</v>
      </c>
      <c r="T125" s="173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74" t="s">
        <v>86</v>
      </c>
      <c r="AT125" s="174" t="s">
        <v>158</v>
      </c>
      <c r="AU125" s="174" t="s">
        <v>76</v>
      </c>
      <c r="AY125" s="18" t="s">
        <v>156</v>
      </c>
      <c r="BE125" s="175">
        <f>IF(N125="základní",J125,0)</f>
        <v>0</v>
      </c>
      <c r="BF125" s="175">
        <f>IF(N125="snížená",J125,0)</f>
        <v>0</v>
      </c>
      <c r="BG125" s="175">
        <f>IF(N125="zákl. přenesená",J125,0)</f>
        <v>0</v>
      </c>
      <c r="BH125" s="175">
        <f>IF(N125="sníž. přenesená",J125,0)</f>
        <v>0</v>
      </c>
      <c r="BI125" s="175">
        <f>IF(N125="nulová",J125,0)</f>
        <v>0</v>
      </c>
      <c r="BJ125" s="18" t="s">
        <v>76</v>
      </c>
      <c r="BK125" s="175">
        <f>ROUND(I125*H125,2)</f>
        <v>0</v>
      </c>
      <c r="BL125" s="18" t="s">
        <v>86</v>
      </c>
      <c r="BM125" s="174" t="s">
        <v>92</v>
      </c>
    </row>
    <row r="126" s="2" customFormat="1">
      <c r="A126" s="31"/>
      <c r="B126" s="32"/>
      <c r="C126" s="31"/>
      <c r="D126" s="176" t="s">
        <v>162</v>
      </c>
      <c r="E126" s="31"/>
      <c r="F126" s="177" t="s">
        <v>1527</v>
      </c>
      <c r="G126" s="31"/>
      <c r="H126" s="31"/>
      <c r="I126" s="31"/>
      <c r="J126" s="31"/>
      <c r="K126" s="31"/>
      <c r="L126" s="32"/>
      <c r="M126" s="178"/>
      <c r="N126" s="179"/>
      <c r="O126" s="69"/>
      <c r="P126" s="69"/>
      <c r="Q126" s="69"/>
      <c r="R126" s="69"/>
      <c r="S126" s="69"/>
      <c r="T126" s="70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8" t="s">
        <v>162</v>
      </c>
      <c r="AU126" s="18" t="s">
        <v>76</v>
      </c>
    </row>
    <row r="127" s="2" customFormat="1" ht="24.15" customHeight="1">
      <c r="A127" s="31"/>
      <c r="B127" s="163"/>
      <c r="C127" s="164" t="s">
        <v>86</v>
      </c>
      <c r="D127" s="164" t="s">
        <v>158</v>
      </c>
      <c r="E127" s="165" t="s">
        <v>1528</v>
      </c>
      <c r="F127" s="166" t="s">
        <v>1529</v>
      </c>
      <c r="G127" s="167" t="s">
        <v>1046</v>
      </c>
      <c r="H127" s="168">
        <v>1</v>
      </c>
      <c r="I127" s="169">
        <v>0</v>
      </c>
      <c r="J127" s="169">
        <f>ROUND(I127*H127,2)</f>
        <v>0</v>
      </c>
      <c r="K127" s="166" t="s">
        <v>1</v>
      </c>
      <c r="L127" s="32"/>
      <c r="M127" s="170" t="s">
        <v>1</v>
      </c>
      <c r="N127" s="171" t="s">
        <v>36</v>
      </c>
      <c r="O127" s="172">
        <v>0</v>
      </c>
      <c r="P127" s="172">
        <f>O127*H127</f>
        <v>0</v>
      </c>
      <c r="Q127" s="172">
        <v>0</v>
      </c>
      <c r="R127" s="172">
        <f>Q127*H127</f>
        <v>0</v>
      </c>
      <c r="S127" s="172">
        <v>0</v>
      </c>
      <c r="T127" s="173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74" t="s">
        <v>86</v>
      </c>
      <c r="AT127" s="174" t="s">
        <v>158</v>
      </c>
      <c r="AU127" s="174" t="s">
        <v>76</v>
      </c>
      <c r="AY127" s="18" t="s">
        <v>156</v>
      </c>
      <c r="BE127" s="175">
        <f>IF(N127="základní",J127,0)</f>
        <v>0</v>
      </c>
      <c r="BF127" s="175">
        <f>IF(N127="snížená",J127,0)</f>
        <v>0</v>
      </c>
      <c r="BG127" s="175">
        <f>IF(N127="zákl. přenesená",J127,0)</f>
        <v>0</v>
      </c>
      <c r="BH127" s="175">
        <f>IF(N127="sníž. přenesená",J127,0)</f>
        <v>0</v>
      </c>
      <c r="BI127" s="175">
        <f>IF(N127="nulová",J127,0)</f>
        <v>0</v>
      </c>
      <c r="BJ127" s="18" t="s">
        <v>76</v>
      </c>
      <c r="BK127" s="175">
        <f>ROUND(I127*H127,2)</f>
        <v>0</v>
      </c>
      <c r="BL127" s="18" t="s">
        <v>86</v>
      </c>
      <c r="BM127" s="174" t="s">
        <v>177</v>
      </c>
    </row>
    <row r="128" s="2" customFormat="1">
      <c r="A128" s="31"/>
      <c r="B128" s="32"/>
      <c r="C128" s="31"/>
      <c r="D128" s="176" t="s">
        <v>162</v>
      </c>
      <c r="E128" s="31"/>
      <c r="F128" s="177" t="s">
        <v>1529</v>
      </c>
      <c r="G128" s="31"/>
      <c r="H128" s="31"/>
      <c r="I128" s="31"/>
      <c r="J128" s="31"/>
      <c r="K128" s="31"/>
      <c r="L128" s="32"/>
      <c r="M128" s="178"/>
      <c r="N128" s="179"/>
      <c r="O128" s="69"/>
      <c r="P128" s="69"/>
      <c r="Q128" s="69"/>
      <c r="R128" s="69"/>
      <c r="S128" s="69"/>
      <c r="T128" s="70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8" t="s">
        <v>162</v>
      </c>
      <c r="AU128" s="18" t="s">
        <v>76</v>
      </c>
    </row>
    <row r="129" s="12" customFormat="1" ht="22.8" customHeight="1">
      <c r="A129" s="12"/>
      <c r="B129" s="151"/>
      <c r="C129" s="12"/>
      <c r="D129" s="152" t="s">
        <v>70</v>
      </c>
      <c r="E129" s="161" t="s">
        <v>1530</v>
      </c>
      <c r="F129" s="161" t="s">
        <v>1531</v>
      </c>
      <c r="G129" s="12"/>
      <c r="H129" s="12"/>
      <c r="I129" s="12"/>
      <c r="J129" s="162">
        <f>BK129</f>
        <v>0</v>
      </c>
      <c r="K129" s="12"/>
      <c r="L129" s="151"/>
      <c r="M129" s="155"/>
      <c r="N129" s="156"/>
      <c r="O129" s="156"/>
      <c r="P129" s="157">
        <f>SUM(P130:P131)</f>
        <v>0</v>
      </c>
      <c r="Q129" s="156"/>
      <c r="R129" s="157">
        <f>SUM(R130:R131)</f>
        <v>0</v>
      </c>
      <c r="S129" s="156"/>
      <c r="T129" s="158">
        <f>SUM(T130:T131)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52" t="s">
        <v>89</v>
      </c>
      <c r="AT129" s="159" t="s">
        <v>70</v>
      </c>
      <c r="AU129" s="159" t="s">
        <v>76</v>
      </c>
      <c r="AY129" s="152" t="s">
        <v>156</v>
      </c>
      <c r="BK129" s="160">
        <f>SUM(BK130:BK131)</f>
        <v>0</v>
      </c>
    </row>
    <row r="130" s="2" customFormat="1" ht="24.15" customHeight="1">
      <c r="A130" s="31"/>
      <c r="B130" s="163"/>
      <c r="C130" s="164" t="s">
        <v>177</v>
      </c>
      <c r="D130" s="164" t="s">
        <v>158</v>
      </c>
      <c r="E130" s="165" t="s">
        <v>1532</v>
      </c>
      <c r="F130" s="166" t="s">
        <v>1533</v>
      </c>
      <c r="G130" s="167" t="s">
        <v>1046</v>
      </c>
      <c r="H130" s="168">
        <v>1</v>
      </c>
      <c r="I130" s="169">
        <v>0</v>
      </c>
      <c r="J130" s="169">
        <f>ROUND(I130*H130,2)</f>
        <v>0</v>
      </c>
      <c r="K130" s="166" t="s">
        <v>1</v>
      </c>
      <c r="L130" s="32"/>
      <c r="M130" s="170" t="s">
        <v>1</v>
      </c>
      <c r="N130" s="171" t="s">
        <v>36</v>
      </c>
      <c r="O130" s="172">
        <v>0</v>
      </c>
      <c r="P130" s="172">
        <f>O130*H130</f>
        <v>0</v>
      </c>
      <c r="Q130" s="172">
        <v>0</v>
      </c>
      <c r="R130" s="172">
        <f>Q130*H130</f>
        <v>0</v>
      </c>
      <c r="S130" s="172">
        <v>0</v>
      </c>
      <c r="T130" s="173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74" t="s">
        <v>86</v>
      </c>
      <c r="AT130" s="174" t="s">
        <v>158</v>
      </c>
      <c r="AU130" s="174" t="s">
        <v>80</v>
      </c>
      <c r="AY130" s="18" t="s">
        <v>156</v>
      </c>
      <c r="BE130" s="175">
        <f>IF(N130="základní",J130,0)</f>
        <v>0</v>
      </c>
      <c r="BF130" s="175">
        <f>IF(N130="snížená",J130,0)</f>
        <v>0</v>
      </c>
      <c r="BG130" s="175">
        <f>IF(N130="zákl. přenesená",J130,0)</f>
        <v>0</v>
      </c>
      <c r="BH130" s="175">
        <f>IF(N130="sníž. přenesená",J130,0)</f>
        <v>0</v>
      </c>
      <c r="BI130" s="175">
        <f>IF(N130="nulová",J130,0)</f>
        <v>0</v>
      </c>
      <c r="BJ130" s="18" t="s">
        <v>76</v>
      </c>
      <c r="BK130" s="175">
        <f>ROUND(I130*H130,2)</f>
        <v>0</v>
      </c>
      <c r="BL130" s="18" t="s">
        <v>86</v>
      </c>
      <c r="BM130" s="174" t="s">
        <v>104</v>
      </c>
    </row>
    <row r="131" s="2" customFormat="1">
      <c r="A131" s="31"/>
      <c r="B131" s="32"/>
      <c r="C131" s="31"/>
      <c r="D131" s="176" t="s">
        <v>162</v>
      </c>
      <c r="E131" s="31"/>
      <c r="F131" s="177" t="s">
        <v>1533</v>
      </c>
      <c r="G131" s="31"/>
      <c r="H131" s="31"/>
      <c r="I131" s="31"/>
      <c r="J131" s="31"/>
      <c r="K131" s="31"/>
      <c r="L131" s="32"/>
      <c r="M131" s="178"/>
      <c r="N131" s="179"/>
      <c r="O131" s="69"/>
      <c r="P131" s="69"/>
      <c r="Q131" s="69"/>
      <c r="R131" s="69"/>
      <c r="S131" s="69"/>
      <c r="T131" s="70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8" t="s">
        <v>162</v>
      </c>
      <c r="AU131" s="18" t="s">
        <v>80</v>
      </c>
    </row>
    <row r="132" s="12" customFormat="1" ht="22.8" customHeight="1">
      <c r="A132" s="12"/>
      <c r="B132" s="151"/>
      <c r="C132" s="12"/>
      <c r="D132" s="152" t="s">
        <v>70</v>
      </c>
      <c r="E132" s="161" t="s">
        <v>1534</v>
      </c>
      <c r="F132" s="161" t="s">
        <v>1535</v>
      </c>
      <c r="G132" s="12"/>
      <c r="H132" s="12"/>
      <c r="I132" s="12"/>
      <c r="J132" s="162">
        <f>BK132</f>
        <v>0</v>
      </c>
      <c r="K132" s="12"/>
      <c r="L132" s="151"/>
      <c r="M132" s="155"/>
      <c r="N132" s="156"/>
      <c r="O132" s="156"/>
      <c r="P132" s="157">
        <f>SUM(P133:P134)</f>
        <v>0</v>
      </c>
      <c r="Q132" s="156"/>
      <c r="R132" s="157">
        <f>SUM(R133:R134)</f>
        <v>0</v>
      </c>
      <c r="S132" s="156"/>
      <c r="T132" s="158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52" t="s">
        <v>89</v>
      </c>
      <c r="AT132" s="159" t="s">
        <v>70</v>
      </c>
      <c r="AU132" s="159" t="s">
        <v>76</v>
      </c>
      <c r="AY132" s="152" t="s">
        <v>156</v>
      </c>
      <c r="BK132" s="160">
        <f>SUM(BK133:BK134)</f>
        <v>0</v>
      </c>
    </row>
    <row r="133" s="2" customFormat="1" ht="16.5" customHeight="1">
      <c r="A133" s="31"/>
      <c r="B133" s="163"/>
      <c r="C133" s="164" t="s">
        <v>98</v>
      </c>
      <c r="D133" s="164" t="s">
        <v>158</v>
      </c>
      <c r="E133" s="165" t="s">
        <v>1536</v>
      </c>
      <c r="F133" s="166" t="s">
        <v>1535</v>
      </c>
      <c r="G133" s="167" t="s">
        <v>356</v>
      </c>
      <c r="H133" s="168">
        <v>2.5</v>
      </c>
      <c r="I133" s="169">
        <v>0</v>
      </c>
      <c r="J133" s="169">
        <f>ROUND(I133*H133,2)</f>
        <v>0</v>
      </c>
      <c r="K133" s="166" t="s">
        <v>1</v>
      </c>
      <c r="L133" s="32"/>
      <c r="M133" s="170" t="s">
        <v>1</v>
      </c>
      <c r="N133" s="171" t="s">
        <v>36</v>
      </c>
      <c r="O133" s="172">
        <v>0</v>
      </c>
      <c r="P133" s="172">
        <f>O133*H133</f>
        <v>0</v>
      </c>
      <c r="Q133" s="172">
        <v>0</v>
      </c>
      <c r="R133" s="172">
        <f>Q133*H133</f>
        <v>0</v>
      </c>
      <c r="S133" s="172">
        <v>0</v>
      </c>
      <c r="T133" s="173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74" t="s">
        <v>86</v>
      </c>
      <c r="AT133" s="174" t="s">
        <v>158</v>
      </c>
      <c r="AU133" s="174" t="s">
        <v>80</v>
      </c>
      <c r="AY133" s="18" t="s">
        <v>156</v>
      </c>
      <c r="BE133" s="175">
        <f>IF(N133="základní",J133,0)</f>
        <v>0</v>
      </c>
      <c r="BF133" s="175">
        <f>IF(N133="snížená",J133,0)</f>
        <v>0</v>
      </c>
      <c r="BG133" s="175">
        <f>IF(N133="zákl. přenesená",J133,0)</f>
        <v>0</v>
      </c>
      <c r="BH133" s="175">
        <f>IF(N133="sníž. přenesená",J133,0)</f>
        <v>0</v>
      </c>
      <c r="BI133" s="175">
        <f>IF(N133="nulová",J133,0)</f>
        <v>0</v>
      </c>
      <c r="BJ133" s="18" t="s">
        <v>76</v>
      </c>
      <c r="BK133" s="175">
        <f>ROUND(I133*H133,2)</f>
        <v>0</v>
      </c>
      <c r="BL133" s="18" t="s">
        <v>86</v>
      </c>
      <c r="BM133" s="174" t="s">
        <v>8</v>
      </c>
    </row>
    <row r="134" s="2" customFormat="1">
      <c r="A134" s="31"/>
      <c r="B134" s="32"/>
      <c r="C134" s="31"/>
      <c r="D134" s="176" t="s">
        <v>162</v>
      </c>
      <c r="E134" s="31"/>
      <c r="F134" s="177" t="s">
        <v>1535</v>
      </c>
      <c r="G134" s="31"/>
      <c r="H134" s="31"/>
      <c r="I134" s="31"/>
      <c r="J134" s="31"/>
      <c r="K134" s="31"/>
      <c r="L134" s="32"/>
      <c r="M134" s="212"/>
      <c r="N134" s="213"/>
      <c r="O134" s="214"/>
      <c r="P134" s="214"/>
      <c r="Q134" s="214"/>
      <c r="R134" s="214"/>
      <c r="S134" s="214"/>
      <c r="T134" s="215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T134" s="18" t="s">
        <v>162</v>
      </c>
      <c r="AU134" s="18" t="s">
        <v>80</v>
      </c>
    </row>
    <row r="135" s="2" customFormat="1" ht="6.96" customHeight="1">
      <c r="A135" s="31"/>
      <c r="B135" s="52"/>
      <c r="C135" s="53"/>
      <c r="D135" s="53"/>
      <c r="E135" s="53"/>
      <c r="F135" s="53"/>
      <c r="G135" s="53"/>
      <c r="H135" s="53"/>
      <c r="I135" s="53"/>
      <c r="J135" s="53"/>
      <c r="K135" s="53"/>
      <c r="L135" s="32"/>
      <c r="M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</sheetData>
  <autoFilter ref="C118:K134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12"/>
    </row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79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="1" customFormat="1" ht="24.96" customHeight="1">
      <c r="B4" s="21"/>
      <c r="D4" s="22" t="s">
        <v>113</v>
      </c>
      <c r="L4" s="21"/>
      <c r="M4" s="113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28" t="s">
        <v>14</v>
      </c>
      <c r="L6" s="21"/>
    </row>
    <row r="7" s="1" customFormat="1" ht="16.5" customHeight="1">
      <c r="B7" s="21"/>
      <c r="E7" s="114" t="str">
        <f>'Rekapitulace stavby'!K6</f>
        <v xml:space="preserve">Příloha B -  Soupis stavebních prací s výkazem výměr  10.12.24</v>
      </c>
      <c r="F7" s="28"/>
      <c r="G7" s="28"/>
      <c r="H7" s="28"/>
      <c r="L7" s="21"/>
    </row>
    <row r="8" s="2" customFormat="1" ht="12" customHeight="1">
      <c r="A8" s="31"/>
      <c r="B8" s="32"/>
      <c r="C8" s="31"/>
      <c r="D8" s="28" t="s">
        <v>114</v>
      </c>
      <c r="E8" s="31"/>
      <c r="F8" s="31"/>
      <c r="G8" s="31"/>
      <c r="H8" s="31"/>
      <c r="I8" s="31"/>
      <c r="J8" s="31"/>
      <c r="K8" s="31"/>
      <c r="L8" s="47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="2" customFormat="1" ht="16.5" customHeight="1">
      <c r="A9" s="31"/>
      <c r="B9" s="32"/>
      <c r="C9" s="31"/>
      <c r="D9" s="31"/>
      <c r="E9" s="59" t="s">
        <v>115</v>
      </c>
      <c r="F9" s="31"/>
      <c r="G9" s="31"/>
      <c r="H9" s="31"/>
      <c r="I9" s="31"/>
      <c r="J9" s="31"/>
      <c r="K9" s="31"/>
      <c r="L9" s="47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7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="2" customFormat="1" ht="12" customHeight="1">
      <c r="A11" s="31"/>
      <c r="B11" s="32"/>
      <c r="C11" s="31"/>
      <c r="D11" s="28" t="s">
        <v>16</v>
      </c>
      <c r="E11" s="31"/>
      <c r="F11" s="25" t="s">
        <v>1</v>
      </c>
      <c r="G11" s="31"/>
      <c r="H11" s="31"/>
      <c r="I11" s="28" t="s">
        <v>17</v>
      </c>
      <c r="J11" s="25" t="s">
        <v>1</v>
      </c>
      <c r="K11" s="31"/>
      <c r="L11" s="47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="2" customFormat="1" ht="12" customHeight="1">
      <c r="A12" s="31"/>
      <c r="B12" s="32"/>
      <c r="C12" s="31"/>
      <c r="D12" s="28" t="s">
        <v>18</v>
      </c>
      <c r="E12" s="31"/>
      <c r="F12" s="25" t="s">
        <v>19</v>
      </c>
      <c r="G12" s="31"/>
      <c r="H12" s="31"/>
      <c r="I12" s="28" t="s">
        <v>20</v>
      </c>
      <c r="J12" s="61" t="str">
        <f>'Rekapitulace stavby'!AN8</f>
        <v>19. 11. 2024</v>
      </c>
      <c r="K12" s="31"/>
      <c r="L12" s="47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="2" customFormat="1" ht="10.8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7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="2" customFormat="1" ht="12" customHeight="1">
      <c r="A14" s="31"/>
      <c r="B14" s="32"/>
      <c r="C14" s="31"/>
      <c r="D14" s="28" t="s">
        <v>22</v>
      </c>
      <c r="E14" s="31"/>
      <c r="F14" s="31"/>
      <c r="G14" s="31"/>
      <c r="H14" s="31"/>
      <c r="I14" s="28" t="s">
        <v>23</v>
      </c>
      <c r="J14" s="25" t="str">
        <f>IF('Rekapitulace stavby'!AN10="","",'Rekapitulace stavby'!AN10)</f>
        <v/>
      </c>
      <c r="K14" s="31"/>
      <c r="L14" s="47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="2" customFormat="1" ht="18" customHeight="1">
      <c r="A15" s="31"/>
      <c r="B15" s="32"/>
      <c r="C15" s="31"/>
      <c r="D15" s="31"/>
      <c r="E15" s="25" t="str">
        <f>IF('Rekapitulace stavby'!E11="","",'Rekapitulace stavby'!E11)</f>
        <v xml:space="preserve"> </v>
      </c>
      <c r="F15" s="31"/>
      <c r="G15" s="31"/>
      <c r="H15" s="31"/>
      <c r="I15" s="28" t="s">
        <v>24</v>
      </c>
      <c r="J15" s="25" t="str">
        <f>IF('Rekapitulace stavby'!AN11="","",'Rekapitulace stavby'!AN11)</f>
        <v/>
      </c>
      <c r="K15" s="31"/>
      <c r="L15" s="47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="2" customFormat="1" ht="6.96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7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="2" customFormat="1" ht="12" customHeight="1">
      <c r="A17" s="31"/>
      <c r="B17" s="32"/>
      <c r="C17" s="31"/>
      <c r="D17" s="28" t="s">
        <v>25</v>
      </c>
      <c r="E17" s="31"/>
      <c r="F17" s="31"/>
      <c r="G17" s="31"/>
      <c r="H17" s="31"/>
      <c r="I17" s="28" t="s">
        <v>23</v>
      </c>
      <c r="J17" s="25" t="str">
        <f>'Rekapitulace stavby'!AN13</f>
        <v/>
      </c>
      <c r="K17" s="31"/>
      <c r="L17" s="47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="2" customFormat="1" ht="18" customHeight="1">
      <c r="A18" s="31"/>
      <c r="B18" s="32"/>
      <c r="C18" s="31"/>
      <c r="D18" s="31"/>
      <c r="E18" s="25" t="str">
        <f>'Rekapitulace stavby'!E14</f>
        <v xml:space="preserve"> </v>
      </c>
      <c r="F18" s="25"/>
      <c r="G18" s="25"/>
      <c r="H18" s="25"/>
      <c r="I18" s="28" t="s">
        <v>24</v>
      </c>
      <c r="J18" s="25" t="str">
        <f>'Rekapitulace stavby'!AN14</f>
        <v/>
      </c>
      <c r="K18" s="31"/>
      <c r="L18" s="47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="2" customFormat="1" ht="6.96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7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="2" customFormat="1" ht="12" customHeight="1">
      <c r="A20" s="31"/>
      <c r="B20" s="32"/>
      <c r="C20" s="31"/>
      <c r="D20" s="28" t="s">
        <v>26</v>
      </c>
      <c r="E20" s="31"/>
      <c r="F20" s="31"/>
      <c r="G20" s="31"/>
      <c r="H20" s="31"/>
      <c r="I20" s="28" t="s">
        <v>23</v>
      </c>
      <c r="J20" s="25" t="str">
        <f>IF('Rekapitulace stavby'!AN16="","",'Rekapitulace stavby'!AN16)</f>
        <v/>
      </c>
      <c r="K20" s="31"/>
      <c r="L20" s="47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="2" customFormat="1" ht="18" customHeight="1">
      <c r="A21" s="31"/>
      <c r="B21" s="32"/>
      <c r="C21" s="31"/>
      <c r="D21" s="31"/>
      <c r="E21" s="25" t="str">
        <f>IF('Rekapitulace stavby'!E17="","",'Rekapitulace stavby'!E17)</f>
        <v xml:space="preserve"> </v>
      </c>
      <c r="F21" s="31"/>
      <c r="G21" s="31"/>
      <c r="H21" s="31"/>
      <c r="I21" s="28" t="s">
        <v>24</v>
      </c>
      <c r="J21" s="25" t="str">
        <f>IF('Rekapitulace stavby'!AN17="","",'Rekapitulace stavby'!AN17)</f>
        <v/>
      </c>
      <c r="K21" s="31"/>
      <c r="L21" s="47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="2" customFormat="1" ht="6.96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7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="2" customFormat="1" ht="12" customHeight="1">
      <c r="A23" s="31"/>
      <c r="B23" s="32"/>
      <c r="C23" s="31"/>
      <c r="D23" s="28" t="s">
        <v>28</v>
      </c>
      <c r="E23" s="31"/>
      <c r="F23" s="31"/>
      <c r="G23" s="31"/>
      <c r="H23" s="31"/>
      <c r="I23" s="28" t="s">
        <v>23</v>
      </c>
      <c r="J23" s="25" t="str">
        <f>IF('Rekapitulace stavby'!AN19="","",'Rekapitulace stavby'!AN19)</f>
        <v/>
      </c>
      <c r="K23" s="31"/>
      <c r="L23" s="47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="2" customFormat="1" ht="18" customHeight="1">
      <c r="A24" s="31"/>
      <c r="B24" s="32"/>
      <c r="C24" s="31"/>
      <c r="D24" s="31"/>
      <c r="E24" s="25" t="str">
        <f>IF('Rekapitulace stavby'!E20="","",'Rekapitulace stavby'!E20)</f>
        <v xml:space="preserve"> </v>
      </c>
      <c r="F24" s="31"/>
      <c r="G24" s="31"/>
      <c r="H24" s="31"/>
      <c r="I24" s="28" t="s">
        <v>24</v>
      </c>
      <c r="J24" s="25" t="str">
        <f>IF('Rekapitulace stavby'!AN20="","",'Rekapitulace stavby'!AN20)</f>
        <v/>
      </c>
      <c r="K24" s="31"/>
      <c r="L24" s="47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="2" customFormat="1" ht="6.96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7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="2" customFormat="1" ht="12" customHeight="1">
      <c r="A26" s="31"/>
      <c r="B26" s="32"/>
      <c r="C26" s="31"/>
      <c r="D26" s="28" t="s">
        <v>29</v>
      </c>
      <c r="E26" s="31"/>
      <c r="F26" s="31"/>
      <c r="G26" s="31"/>
      <c r="H26" s="31"/>
      <c r="I26" s="31"/>
      <c r="J26" s="31"/>
      <c r="K26" s="31"/>
      <c r="L26" s="47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="8" customFormat="1" ht="226.5" customHeight="1">
      <c r="A27" s="115"/>
      <c r="B27" s="116"/>
      <c r="C27" s="115"/>
      <c r="D27" s="115"/>
      <c r="E27" s="29" t="s">
        <v>116</v>
      </c>
      <c r="F27" s="29"/>
      <c r="G27" s="29"/>
      <c r="H27" s="29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="2" customFormat="1" ht="6.96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7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="2" customFormat="1" ht="6.96" customHeight="1">
      <c r="A29" s="31"/>
      <c r="B29" s="32"/>
      <c r="C29" s="31"/>
      <c r="D29" s="82"/>
      <c r="E29" s="82"/>
      <c r="F29" s="82"/>
      <c r="G29" s="82"/>
      <c r="H29" s="82"/>
      <c r="I29" s="82"/>
      <c r="J29" s="82"/>
      <c r="K29" s="82"/>
      <c r="L29" s="47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="2" customFormat="1" ht="25.44" customHeight="1">
      <c r="A30" s="31"/>
      <c r="B30" s="32"/>
      <c r="C30" s="31"/>
      <c r="D30" s="118" t="s">
        <v>31</v>
      </c>
      <c r="E30" s="31"/>
      <c r="F30" s="31"/>
      <c r="G30" s="31"/>
      <c r="H30" s="31"/>
      <c r="I30" s="31"/>
      <c r="J30" s="88">
        <f>ROUND(J135, 2)</f>
        <v>0</v>
      </c>
      <c r="K30" s="31"/>
      <c r="L30" s="47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="2" customFormat="1" ht="6.96" customHeight="1">
      <c r="A31" s="31"/>
      <c r="B31" s="32"/>
      <c r="C31" s="31"/>
      <c r="D31" s="82"/>
      <c r="E31" s="82"/>
      <c r="F31" s="82"/>
      <c r="G31" s="82"/>
      <c r="H31" s="82"/>
      <c r="I31" s="82"/>
      <c r="J31" s="82"/>
      <c r="K31" s="82"/>
      <c r="L31" s="47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="2" customFormat="1" ht="14.4" customHeight="1">
      <c r="A32" s="31"/>
      <c r="B32" s="32"/>
      <c r="C32" s="31"/>
      <c r="D32" s="31"/>
      <c r="E32" s="31"/>
      <c r="F32" s="36" t="s">
        <v>33</v>
      </c>
      <c r="G32" s="31"/>
      <c r="H32" s="31"/>
      <c r="I32" s="36" t="s">
        <v>32</v>
      </c>
      <c r="J32" s="36" t="s">
        <v>34</v>
      </c>
      <c r="K32" s="31"/>
      <c r="L32" s="47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="2" customFormat="1" ht="14.4" customHeight="1">
      <c r="A33" s="31"/>
      <c r="B33" s="32"/>
      <c r="C33" s="31"/>
      <c r="D33" s="119" t="s">
        <v>35</v>
      </c>
      <c r="E33" s="28" t="s">
        <v>36</v>
      </c>
      <c r="F33" s="120">
        <f>ROUND((SUM(BE135:BE713)),  2)</f>
        <v>0</v>
      </c>
      <c r="G33" s="31"/>
      <c r="H33" s="31"/>
      <c r="I33" s="121">
        <v>0.20999999999999999</v>
      </c>
      <c r="J33" s="120">
        <f>ROUND(((SUM(BE135:BE713))*I33),  2)</f>
        <v>0</v>
      </c>
      <c r="K33" s="31"/>
      <c r="L33" s="47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="2" customFormat="1" ht="14.4" customHeight="1">
      <c r="A34" s="31"/>
      <c r="B34" s="32"/>
      <c r="C34" s="31"/>
      <c r="D34" s="31"/>
      <c r="E34" s="28" t="s">
        <v>37</v>
      </c>
      <c r="F34" s="120">
        <f>ROUND((SUM(BF135:BF713)),  2)</f>
        <v>0</v>
      </c>
      <c r="G34" s="31"/>
      <c r="H34" s="31"/>
      <c r="I34" s="121">
        <v>0.12</v>
      </c>
      <c r="J34" s="120">
        <f>ROUND(((SUM(BF135:BF713))*I34),  2)</f>
        <v>0</v>
      </c>
      <c r="K34" s="31"/>
      <c r="L34" s="47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2"/>
      <c r="C35" s="31"/>
      <c r="D35" s="31"/>
      <c r="E35" s="28" t="s">
        <v>38</v>
      </c>
      <c r="F35" s="120">
        <f>ROUND((SUM(BG135:BG713)),  2)</f>
        <v>0</v>
      </c>
      <c r="G35" s="31"/>
      <c r="H35" s="31"/>
      <c r="I35" s="121">
        <v>0.20999999999999999</v>
      </c>
      <c r="J35" s="120">
        <f>0</f>
        <v>0</v>
      </c>
      <c r="K35" s="31"/>
      <c r="L35" s="47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2"/>
      <c r="C36" s="31"/>
      <c r="D36" s="31"/>
      <c r="E36" s="28" t="s">
        <v>39</v>
      </c>
      <c r="F36" s="120">
        <f>ROUND((SUM(BH135:BH713)),  2)</f>
        <v>0</v>
      </c>
      <c r="G36" s="31"/>
      <c r="H36" s="31"/>
      <c r="I36" s="121">
        <v>0.12</v>
      </c>
      <c r="J36" s="120">
        <f>0</f>
        <v>0</v>
      </c>
      <c r="K36" s="31"/>
      <c r="L36" s="47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2"/>
      <c r="C37" s="31"/>
      <c r="D37" s="31"/>
      <c r="E37" s="28" t="s">
        <v>40</v>
      </c>
      <c r="F37" s="120">
        <f>ROUND((SUM(BI135:BI713)),  2)</f>
        <v>0</v>
      </c>
      <c r="G37" s="31"/>
      <c r="H37" s="31"/>
      <c r="I37" s="121">
        <v>0</v>
      </c>
      <c r="J37" s="120">
        <f>0</f>
        <v>0</v>
      </c>
      <c r="K37" s="31"/>
      <c r="L37" s="47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="2" customFormat="1" ht="6.96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7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="2" customFormat="1" ht="25.44" customHeight="1">
      <c r="A39" s="31"/>
      <c r="B39" s="32"/>
      <c r="C39" s="122"/>
      <c r="D39" s="123" t="s">
        <v>41</v>
      </c>
      <c r="E39" s="73"/>
      <c r="F39" s="73"/>
      <c r="G39" s="124" t="s">
        <v>42</v>
      </c>
      <c r="H39" s="125" t="s">
        <v>43</v>
      </c>
      <c r="I39" s="73"/>
      <c r="J39" s="126">
        <f>SUM(J30:J37)</f>
        <v>0</v>
      </c>
      <c r="K39" s="127"/>
      <c r="L39" s="47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="2" customFormat="1" ht="14.4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7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47"/>
      <c r="D50" s="48" t="s">
        <v>44</v>
      </c>
      <c r="E50" s="49"/>
      <c r="F50" s="49"/>
      <c r="G50" s="48" t="s">
        <v>45</v>
      </c>
      <c r="H50" s="49"/>
      <c r="I50" s="49"/>
      <c r="J50" s="49"/>
      <c r="K50" s="49"/>
      <c r="L50" s="4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1"/>
      <c r="B61" s="32"/>
      <c r="C61" s="31"/>
      <c r="D61" s="50" t="s">
        <v>46</v>
      </c>
      <c r="E61" s="34"/>
      <c r="F61" s="128" t="s">
        <v>47</v>
      </c>
      <c r="G61" s="50" t="s">
        <v>46</v>
      </c>
      <c r="H61" s="34"/>
      <c r="I61" s="34"/>
      <c r="J61" s="129" t="s">
        <v>47</v>
      </c>
      <c r="K61" s="34"/>
      <c r="L61" s="47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1"/>
      <c r="B65" s="32"/>
      <c r="C65" s="31"/>
      <c r="D65" s="48" t="s">
        <v>48</v>
      </c>
      <c r="E65" s="51"/>
      <c r="F65" s="51"/>
      <c r="G65" s="48" t="s">
        <v>49</v>
      </c>
      <c r="H65" s="51"/>
      <c r="I65" s="51"/>
      <c r="J65" s="51"/>
      <c r="K65" s="51"/>
      <c r="L65" s="47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1"/>
      <c r="B76" s="32"/>
      <c r="C76" s="31"/>
      <c r="D76" s="50" t="s">
        <v>46</v>
      </c>
      <c r="E76" s="34"/>
      <c r="F76" s="128" t="s">
        <v>47</v>
      </c>
      <c r="G76" s="50" t="s">
        <v>46</v>
      </c>
      <c r="H76" s="34"/>
      <c r="I76" s="34"/>
      <c r="J76" s="129" t="s">
        <v>47</v>
      </c>
      <c r="K76" s="34"/>
      <c r="L76" s="47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="2" customFormat="1" ht="14.4" customHeight="1">
      <c r="A77" s="31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47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="2" customFormat="1" ht="6.96" customHeight="1">
      <c r="A81" s="31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47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117</v>
      </c>
      <c r="D82" s="31"/>
      <c r="E82" s="31"/>
      <c r="F82" s="31"/>
      <c r="G82" s="31"/>
      <c r="H82" s="31"/>
      <c r="I82" s="31"/>
      <c r="J82" s="31"/>
      <c r="K82" s="31"/>
      <c r="L82" s="47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7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1"/>
      <c r="E84" s="31"/>
      <c r="F84" s="31"/>
      <c r="G84" s="31"/>
      <c r="H84" s="31"/>
      <c r="I84" s="31"/>
      <c r="J84" s="31"/>
      <c r="K84" s="31"/>
      <c r="L84" s="47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1"/>
      <c r="D85" s="31"/>
      <c r="E85" s="114" t="str">
        <f>E7</f>
        <v xml:space="preserve">Příloha B -  Soupis stavebních prací s výkazem výměr  10.12.24</v>
      </c>
      <c r="F85" s="28"/>
      <c r="G85" s="28"/>
      <c r="H85" s="28"/>
      <c r="I85" s="31"/>
      <c r="J85" s="31"/>
      <c r="K85" s="31"/>
      <c r="L85" s="47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114</v>
      </c>
      <c r="D86" s="31"/>
      <c r="E86" s="31"/>
      <c r="F86" s="31"/>
      <c r="G86" s="31"/>
      <c r="H86" s="31"/>
      <c r="I86" s="31"/>
      <c r="J86" s="31"/>
      <c r="K86" s="31"/>
      <c r="L86" s="47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1"/>
      <c r="D87" s="31"/>
      <c r="E87" s="59" t="str">
        <f>E9</f>
        <v>1 - stavební část</v>
      </c>
      <c r="F87" s="31"/>
      <c r="G87" s="31"/>
      <c r="H87" s="31"/>
      <c r="I87" s="31"/>
      <c r="J87" s="31"/>
      <c r="K87" s="31"/>
      <c r="L87" s="47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7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1"/>
      <c r="E89" s="31"/>
      <c r="F89" s="25" t="str">
        <f>F12</f>
        <v xml:space="preserve"> </v>
      </c>
      <c r="G89" s="31"/>
      <c r="H89" s="31"/>
      <c r="I89" s="28" t="s">
        <v>20</v>
      </c>
      <c r="J89" s="61" t="str">
        <f>IF(J12="","",J12)</f>
        <v>19. 11. 2024</v>
      </c>
      <c r="K89" s="31"/>
      <c r="L89" s="47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7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15.15" customHeight="1">
      <c r="A91" s="31"/>
      <c r="B91" s="32"/>
      <c r="C91" s="28" t="s">
        <v>22</v>
      </c>
      <c r="D91" s="31"/>
      <c r="E91" s="31"/>
      <c r="F91" s="25" t="str">
        <f>E15</f>
        <v xml:space="preserve"> </v>
      </c>
      <c r="G91" s="31"/>
      <c r="H91" s="31"/>
      <c r="I91" s="28" t="s">
        <v>26</v>
      </c>
      <c r="J91" s="29" t="str">
        <f>E21</f>
        <v xml:space="preserve"> </v>
      </c>
      <c r="K91" s="31"/>
      <c r="L91" s="47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15.15" customHeight="1">
      <c r="A92" s="31"/>
      <c r="B92" s="32"/>
      <c r="C92" s="28" t="s">
        <v>25</v>
      </c>
      <c r="D92" s="31"/>
      <c r="E92" s="31"/>
      <c r="F92" s="25" t="str">
        <f>IF(E18="","",E18)</f>
        <v xml:space="preserve"> </v>
      </c>
      <c r="G92" s="31"/>
      <c r="H92" s="31"/>
      <c r="I92" s="28" t="s">
        <v>28</v>
      </c>
      <c r="J92" s="29" t="str">
        <f>E24</f>
        <v xml:space="preserve"> </v>
      </c>
      <c r="K92" s="31"/>
      <c r="L92" s="47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7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30" t="s">
        <v>118</v>
      </c>
      <c r="D94" s="122"/>
      <c r="E94" s="122"/>
      <c r="F94" s="122"/>
      <c r="G94" s="122"/>
      <c r="H94" s="122"/>
      <c r="I94" s="122"/>
      <c r="J94" s="131" t="s">
        <v>119</v>
      </c>
      <c r="K94" s="122"/>
      <c r="L94" s="47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7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32" t="s">
        <v>120</v>
      </c>
      <c r="D96" s="31"/>
      <c r="E96" s="31"/>
      <c r="F96" s="31"/>
      <c r="G96" s="31"/>
      <c r="H96" s="31"/>
      <c r="I96" s="31"/>
      <c r="J96" s="88">
        <f>J135</f>
        <v>0</v>
      </c>
      <c r="K96" s="31"/>
      <c r="L96" s="47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8" t="s">
        <v>121</v>
      </c>
    </row>
    <row r="97" s="9" customFormat="1" ht="24.96" customHeight="1">
      <c r="A97" s="9"/>
      <c r="B97" s="133"/>
      <c r="C97" s="9"/>
      <c r="D97" s="134" t="s">
        <v>122</v>
      </c>
      <c r="E97" s="135"/>
      <c r="F97" s="135"/>
      <c r="G97" s="135"/>
      <c r="H97" s="135"/>
      <c r="I97" s="135"/>
      <c r="J97" s="136">
        <f>J136</f>
        <v>0</v>
      </c>
      <c r="K97" s="9"/>
      <c r="L97" s="13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37"/>
      <c r="C98" s="10"/>
      <c r="D98" s="138" t="s">
        <v>123</v>
      </c>
      <c r="E98" s="139"/>
      <c r="F98" s="139"/>
      <c r="G98" s="139"/>
      <c r="H98" s="139"/>
      <c r="I98" s="139"/>
      <c r="J98" s="140">
        <f>J137</f>
        <v>0</v>
      </c>
      <c r="K98" s="10"/>
      <c r="L98" s="13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7"/>
      <c r="C99" s="10"/>
      <c r="D99" s="138" t="s">
        <v>124</v>
      </c>
      <c r="E99" s="139"/>
      <c r="F99" s="139"/>
      <c r="G99" s="139"/>
      <c r="H99" s="139"/>
      <c r="I99" s="139"/>
      <c r="J99" s="140">
        <f>J158</f>
        <v>0</v>
      </c>
      <c r="K99" s="10"/>
      <c r="L99" s="13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37"/>
      <c r="C100" s="10"/>
      <c r="D100" s="138" t="s">
        <v>125</v>
      </c>
      <c r="E100" s="139"/>
      <c r="F100" s="139"/>
      <c r="G100" s="139"/>
      <c r="H100" s="139"/>
      <c r="I100" s="139"/>
      <c r="J100" s="140">
        <f>J180</f>
        <v>0</v>
      </c>
      <c r="K100" s="10"/>
      <c r="L100" s="13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37"/>
      <c r="C101" s="10"/>
      <c r="D101" s="138" t="s">
        <v>126</v>
      </c>
      <c r="E101" s="139"/>
      <c r="F101" s="139"/>
      <c r="G101" s="139"/>
      <c r="H101" s="139"/>
      <c r="I101" s="139"/>
      <c r="J101" s="140">
        <f>J186</f>
        <v>0</v>
      </c>
      <c r="K101" s="10"/>
      <c r="L101" s="13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37"/>
      <c r="C102" s="10"/>
      <c r="D102" s="138" t="s">
        <v>127</v>
      </c>
      <c r="E102" s="139"/>
      <c r="F102" s="139"/>
      <c r="G102" s="139"/>
      <c r="H102" s="139"/>
      <c r="I102" s="139"/>
      <c r="J102" s="140">
        <f>J224</f>
        <v>0</v>
      </c>
      <c r="K102" s="10"/>
      <c r="L102" s="13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37"/>
      <c r="C103" s="10"/>
      <c r="D103" s="138" t="s">
        <v>128</v>
      </c>
      <c r="E103" s="139"/>
      <c r="F103" s="139"/>
      <c r="G103" s="139"/>
      <c r="H103" s="139"/>
      <c r="I103" s="139"/>
      <c r="J103" s="140">
        <f>J264</f>
        <v>0</v>
      </c>
      <c r="K103" s="10"/>
      <c r="L103" s="13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37"/>
      <c r="C104" s="10"/>
      <c r="D104" s="138" t="s">
        <v>129</v>
      </c>
      <c r="E104" s="139"/>
      <c r="F104" s="139"/>
      <c r="G104" s="139"/>
      <c r="H104" s="139"/>
      <c r="I104" s="139"/>
      <c r="J104" s="140">
        <f>J277</f>
        <v>0</v>
      </c>
      <c r="K104" s="10"/>
      <c r="L104" s="13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33"/>
      <c r="C105" s="9"/>
      <c r="D105" s="134" t="s">
        <v>130</v>
      </c>
      <c r="E105" s="135"/>
      <c r="F105" s="135"/>
      <c r="G105" s="135"/>
      <c r="H105" s="135"/>
      <c r="I105" s="135"/>
      <c r="J105" s="136">
        <f>J280</f>
        <v>0</v>
      </c>
      <c r="K105" s="9"/>
      <c r="L105" s="13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37"/>
      <c r="C106" s="10"/>
      <c r="D106" s="138" t="s">
        <v>131</v>
      </c>
      <c r="E106" s="139"/>
      <c r="F106" s="139"/>
      <c r="G106" s="139"/>
      <c r="H106" s="139"/>
      <c r="I106" s="139"/>
      <c r="J106" s="140">
        <f>J281</f>
        <v>0</v>
      </c>
      <c r="K106" s="10"/>
      <c r="L106" s="13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37"/>
      <c r="C107" s="10"/>
      <c r="D107" s="138" t="s">
        <v>132</v>
      </c>
      <c r="E107" s="139"/>
      <c r="F107" s="139"/>
      <c r="G107" s="139"/>
      <c r="H107" s="139"/>
      <c r="I107" s="139"/>
      <c r="J107" s="140">
        <f>J311</f>
        <v>0</v>
      </c>
      <c r="K107" s="10"/>
      <c r="L107" s="13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37"/>
      <c r="C108" s="10"/>
      <c r="D108" s="138" t="s">
        <v>133</v>
      </c>
      <c r="E108" s="139"/>
      <c r="F108" s="139"/>
      <c r="G108" s="139"/>
      <c r="H108" s="139"/>
      <c r="I108" s="139"/>
      <c r="J108" s="140">
        <f>J402</f>
        <v>0</v>
      </c>
      <c r="K108" s="10"/>
      <c r="L108" s="13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37"/>
      <c r="C109" s="10"/>
      <c r="D109" s="138" t="s">
        <v>134</v>
      </c>
      <c r="E109" s="139"/>
      <c r="F109" s="139"/>
      <c r="G109" s="139"/>
      <c r="H109" s="139"/>
      <c r="I109" s="139"/>
      <c r="J109" s="140">
        <f>J445</f>
        <v>0</v>
      </c>
      <c r="K109" s="10"/>
      <c r="L109" s="13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37"/>
      <c r="C110" s="10"/>
      <c r="D110" s="138" t="s">
        <v>135</v>
      </c>
      <c r="E110" s="139"/>
      <c r="F110" s="139"/>
      <c r="G110" s="139"/>
      <c r="H110" s="139"/>
      <c r="I110" s="139"/>
      <c r="J110" s="140">
        <f>J488</f>
        <v>0</v>
      </c>
      <c r="K110" s="10"/>
      <c r="L110" s="13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37"/>
      <c r="C111" s="10"/>
      <c r="D111" s="138" t="s">
        <v>136</v>
      </c>
      <c r="E111" s="139"/>
      <c r="F111" s="139"/>
      <c r="G111" s="139"/>
      <c r="H111" s="139"/>
      <c r="I111" s="139"/>
      <c r="J111" s="140">
        <f>J557</f>
        <v>0</v>
      </c>
      <c r="K111" s="10"/>
      <c r="L111" s="13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37"/>
      <c r="C112" s="10"/>
      <c r="D112" s="138" t="s">
        <v>137</v>
      </c>
      <c r="E112" s="139"/>
      <c r="F112" s="139"/>
      <c r="G112" s="139"/>
      <c r="H112" s="139"/>
      <c r="I112" s="139"/>
      <c r="J112" s="140">
        <f>J601</f>
        <v>0</v>
      </c>
      <c r="K112" s="10"/>
      <c r="L112" s="13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37"/>
      <c r="C113" s="10"/>
      <c r="D113" s="138" t="s">
        <v>138</v>
      </c>
      <c r="E113" s="139"/>
      <c r="F113" s="139"/>
      <c r="G113" s="139"/>
      <c r="H113" s="139"/>
      <c r="I113" s="139"/>
      <c r="J113" s="140">
        <f>J638</f>
        <v>0</v>
      </c>
      <c r="K113" s="10"/>
      <c r="L113" s="13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37"/>
      <c r="C114" s="10"/>
      <c r="D114" s="138" t="s">
        <v>139</v>
      </c>
      <c r="E114" s="139"/>
      <c r="F114" s="139"/>
      <c r="G114" s="139"/>
      <c r="H114" s="139"/>
      <c r="I114" s="139"/>
      <c r="J114" s="140">
        <f>J699</f>
        <v>0</v>
      </c>
      <c r="K114" s="10"/>
      <c r="L114" s="13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9" customFormat="1" ht="24.96" customHeight="1">
      <c r="A115" s="9"/>
      <c r="B115" s="133"/>
      <c r="C115" s="9"/>
      <c r="D115" s="134" t="s">
        <v>140</v>
      </c>
      <c r="E115" s="135"/>
      <c r="F115" s="135"/>
      <c r="G115" s="135"/>
      <c r="H115" s="135"/>
      <c r="I115" s="135"/>
      <c r="J115" s="136">
        <f>J708</f>
        <v>0</v>
      </c>
      <c r="K115" s="9"/>
      <c r="L115" s="133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2" customFormat="1" ht="21.84" customHeight="1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7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="2" customFormat="1" ht="6.96" customHeight="1">
      <c r="A117" s="31"/>
      <c r="B117" s="52"/>
      <c r="C117" s="53"/>
      <c r="D117" s="53"/>
      <c r="E117" s="53"/>
      <c r="F117" s="53"/>
      <c r="G117" s="53"/>
      <c r="H117" s="53"/>
      <c r="I117" s="53"/>
      <c r="J117" s="53"/>
      <c r="K117" s="53"/>
      <c r="L117" s="47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21" s="2" customFormat="1" ht="6.96" customHeight="1">
      <c r="A121" s="31"/>
      <c r="B121" s="54"/>
      <c r="C121" s="55"/>
      <c r="D121" s="55"/>
      <c r="E121" s="55"/>
      <c r="F121" s="55"/>
      <c r="G121" s="55"/>
      <c r="H121" s="55"/>
      <c r="I121" s="55"/>
      <c r="J121" s="55"/>
      <c r="K121" s="55"/>
      <c r="L121" s="47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="2" customFormat="1" ht="24.96" customHeight="1">
      <c r="A122" s="31"/>
      <c r="B122" s="32"/>
      <c r="C122" s="22" t="s">
        <v>141</v>
      </c>
      <c r="D122" s="31"/>
      <c r="E122" s="31"/>
      <c r="F122" s="31"/>
      <c r="G122" s="31"/>
      <c r="H122" s="31"/>
      <c r="I122" s="31"/>
      <c r="J122" s="31"/>
      <c r="K122" s="31"/>
      <c r="L122" s="47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="2" customFormat="1" ht="6.96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7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="2" customFormat="1" ht="12" customHeight="1">
      <c r="A124" s="31"/>
      <c r="B124" s="32"/>
      <c r="C124" s="28" t="s">
        <v>14</v>
      </c>
      <c r="D124" s="31"/>
      <c r="E124" s="31"/>
      <c r="F124" s="31"/>
      <c r="G124" s="31"/>
      <c r="H124" s="31"/>
      <c r="I124" s="31"/>
      <c r="J124" s="31"/>
      <c r="K124" s="31"/>
      <c r="L124" s="47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="2" customFormat="1" ht="16.5" customHeight="1">
      <c r="A125" s="31"/>
      <c r="B125" s="32"/>
      <c r="C125" s="31"/>
      <c r="D125" s="31"/>
      <c r="E125" s="114" t="str">
        <f>E7</f>
        <v xml:space="preserve">Příloha B -  Soupis stavebních prací s výkazem výměr  10.12.24</v>
      </c>
      <c r="F125" s="28"/>
      <c r="G125" s="28"/>
      <c r="H125" s="28"/>
      <c r="I125" s="31"/>
      <c r="J125" s="31"/>
      <c r="K125" s="31"/>
      <c r="L125" s="47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="2" customFormat="1" ht="12" customHeight="1">
      <c r="A126" s="31"/>
      <c r="B126" s="32"/>
      <c r="C126" s="28" t="s">
        <v>114</v>
      </c>
      <c r="D126" s="31"/>
      <c r="E126" s="31"/>
      <c r="F126" s="31"/>
      <c r="G126" s="31"/>
      <c r="H126" s="31"/>
      <c r="I126" s="31"/>
      <c r="J126" s="31"/>
      <c r="K126" s="31"/>
      <c r="L126" s="47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="2" customFormat="1" ht="16.5" customHeight="1">
      <c r="A127" s="31"/>
      <c r="B127" s="32"/>
      <c r="C127" s="31"/>
      <c r="D127" s="31"/>
      <c r="E127" s="59" t="str">
        <f>E9</f>
        <v>1 - stavební část</v>
      </c>
      <c r="F127" s="31"/>
      <c r="G127" s="31"/>
      <c r="H127" s="31"/>
      <c r="I127" s="31"/>
      <c r="J127" s="31"/>
      <c r="K127" s="31"/>
      <c r="L127" s="47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="2" customFormat="1" ht="6.96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7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="2" customFormat="1" ht="12" customHeight="1">
      <c r="A129" s="31"/>
      <c r="B129" s="32"/>
      <c r="C129" s="28" t="s">
        <v>18</v>
      </c>
      <c r="D129" s="31"/>
      <c r="E129" s="31"/>
      <c r="F129" s="25" t="str">
        <f>F12</f>
        <v xml:space="preserve"> </v>
      </c>
      <c r="G129" s="31"/>
      <c r="H129" s="31"/>
      <c r="I129" s="28" t="s">
        <v>20</v>
      </c>
      <c r="J129" s="61" t="str">
        <f>IF(J12="","",J12)</f>
        <v>19. 11. 2024</v>
      </c>
      <c r="K129" s="31"/>
      <c r="L129" s="47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="2" customFormat="1" ht="6.96" customHeight="1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47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="2" customFormat="1" ht="15.15" customHeight="1">
      <c r="A131" s="31"/>
      <c r="B131" s="32"/>
      <c r="C131" s="28" t="s">
        <v>22</v>
      </c>
      <c r="D131" s="31"/>
      <c r="E131" s="31"/>
      <c r="F131" s="25" t="str">
        <f>E15</f>
        <v xml:space="preserve"> </v>
      </c>
      <c r="G131" s="31"/>
      <c r="H131" s="31"/>
      <c r="I131" s="28" t="s">
        <v>26</v>
      </c>
      <c r="J131" s="29" t="str">
        <f>E21</f>
        <v xml:space="preserve"> </v>
      </c>
      <c r="K131" s="31"/>
      <c r="L131" s="47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="2" customFormat="1" ht="15.15" customHeight="1">
      <c r="A132" s="31"/>
      <c r="B132" s="32"/>
      <c r="C132" s="28" t="s">
        <v>25</v>
      </c>
      <c r="D132" s="31"/>
      <c r="E132" s="31"/>
      <c r="F132" s="25" t="str">
        <f>IF(E18="","",E18)</f>
        <v xml:space="preserve"> </v>
      </c>
      <c r="G132" s="31"/>
      <c r="H132" s="31"/>
      <c r="I132" s="28" t="s">
        <v>28</v>
      </c>
      <c r="J132" s="29" t="str">
        <f>E24</f>
        <v xml:space="preserve"> </v>
      </c>
      <c r="K132" s="31"/>
      <c r="L132" s="47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="2" customFormat="1" ht="10.32" customHeight="1">
      <c r="A133" s="31"/>
      <c r="B133" s="32"/>
      <c r="C133" s="31"/>
      <c r="D133" s="31"/>
      <c r="E133" s="31"/>
      <c r="F133" s="31"/>
      <c r="G133" s="31"/>
      <c r="H133" s="31"/>
      <c r="I133" s="31"/>
      <c r="J133" s="31"/>
      <c r="K133" s="31"/>
      <c r="L133" s="47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="11" customFormat="1" ht="29.28" customHeight="1">
      <c r="A134" s="141"/>
      <c r="B134" s="142"/>
      <c r="C134" s="143" t="s">
        <v>142</v>
      </c>
      <c r="D134" s="144" t="s">
        <v>56</v>
      </c>
      <c r="E134" s="144" t="s">
        <v>52</v>
      </c>
      <c r="F134" s="144" t="s">
        <v>53</v>
      </c>
      <c r="G134" s="144" t="s">
        <v>143</v>
      </c>
      <c r="H134" s="144" t="s">
        <v>144</v>
      </c>
      <c r="I134" s="144" t="s">
        <v>145</v>
      </c>
      <c r="J134" s="144" t="s">
        <v>119</v>
      </c>
      <c r="K134" s="145" t="s">
        <v>146</v>
      </c>
      <c r="L134" s="146"/>
      <c r="M134" s="78" t="s">
        <v>1</v>
      </c>
      <c r="N134" s="79" t="s">
        <v>35</v>
      </c>
      <c r="O134" s="79" t="s">
        <v>147</v>
      </c>
      <c r="P134" s="79" t="s">
        <v>148</v>
      </c>
      <c r="Q134" s="79" t="s">
        <v>149</v>
      </c>
      <c r="R134" s="79" t="s">
        <v>150</v>
      </c>
      <c r="S134" s="79" t="s">
        <v>151</v>
      </c>
      <c r="T134" s="80" t="s">
        <v>152</v>
      </c>
      <c r="U134" s="141"/>
      <c r="V134" s="141"/>
      <c r="W134" s="141"/>
      <c r="X134" s="141"/>
      <c r="Y134" s="141"/>
      <c r="Z134" s="141"/>
      <c r="AA134" s="141"/>
      <c r="AB134" s="141"/>
      <c r="AC134" s="141"/>
      <c r="AD134" s="141"/>
      <c r="AE134" s="141"/>
    </row>
    <row r="135" s="2" customFormat="1" ht="22.8" customHeight="1">
      <c r="A135" s="31"/>
      <c r="B135" s="32"/>
      <c r="C135" s="85" t="s">
        <v>153</v>
      </c>
      <c r="D135" s="31"/>
      <c r="E135" s="31"/>
      <c r="F135" s="31"/>
      <c r="G135" s="31"/>
      <c r="H135" s="31"/>
      <c r="I135" s="31"/>
      <c r="J135" s="147">
        <f>BK135</f>
        <v>0</v>
      </c>
      <c r="K135" s="31"/>
      <c r="L135" s="32"/>
      <c r="M135" s="81"/>
      <c r="N135" s="65"/>
      <c r="O135" s="82"/>
      <c r="P135" s="148">
        <f>P136+P280+P708</f>
        <v>0</v>
      </c>
      <c r="Q135" s="82"/>
      <c r="R135" s="148">
        <f>R136+R280+R708</f>
        <v>0</v>
      </c>
      <c r="S135" s="82"/>
      <c r="T135" s="149">
        <f>T136+T280+T708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T135" s="18" t="s">
        <v>70</v>
      </c>
      <c r="AU135" s="18" t="s">
        <v>121</v>
      </c>
      <c r="BK135" s="150">
        <f>BK136+BK280+BK708</f>
        <v>0</v>
      </c>
    </row>
    <row r="136" s="12" customFormat="1" ht="25.92" customHeight="1">
      <c r="A136" s="12"/>
      <c r="B136" s="151"/>
      <c r="C136" s="12"/>
      <c r="D136" s="152" t="s">
        <v>70</v>
      </c>
      <c r="E136" s="153" t="s">
        <v>154</v>
      </c>
      <c r="F136" s="153" t="s">
        <v>155</v>
      </c>
      <c r="G136" s="12"/>
      <c r="H136" s="12"/>
      <c r="I136" s="12"/>
      <c r="J136" s="154">
        <f>BK136</f>
        <v>0</v>
      </c>
      <c r="K136" s="12"/>
      <c r="L136" s="151"/>
      <c r="M136" s="155"/>
      <c r="N136" s="156"/>
      <c r="O136" s="156"/>
      <c r="P136" s="157">
        <f>P137+P158+P180+P186+P224+P264+P277</f>
        <v>0</v>
      </c>
      <c r="Q136" s="156"/>
      <c r="R136" s="157">
        <f>R137+R158+R180+R186+R224+R264+R277</f>
        <v>0</v>
      </c>
      <c r="S136" s="156"/>
      <c r="T136" s="158">
        <f>T137+T158+T180+T186+T224+T264+T277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52" t="s">
        <v>76</v>
      </c>
      <c r="AT136" s="159" t="s">
        <v>70</v>
      </c>
      <c r="AU136" s="159" t="s">
        <v>71</v>
      </c>
      <c r="AY136" s="152" t="s">
        <v>156</v>
      </c>
      <c r="BK136" s="160">
        <f>BK137+BK158+BK180+BK186+BK224+BK264+BK277</f>
        <v>0</v>
      </c>
    </row>
    <row r="137" s="12" customFormat="1" ht="22.8" customHeight="1">
      <c r="A137" s="12"/>
      <c r="B137" s="151"/>
      <c r="C137" s="12"/>
      <c r="D137" s="152" t="s">
        <v>70</v>
      </c>
      <c r="E137" s="161" t="s">
        <v>76</v>
      </c>
      <c r="F137" s="161" t="s">
        <v>157</v>
      </c>
      <c r="G137" s="12"/>
      <c r="H137" s="12"/>
      <c r="I137" s="12"/>
      <c r="J137" s="162">
        <f>BK137</f>
        <v>0</v>
      </c>
      <c r="K137" s="12"/>
      <c r="L137" s="151"/>
      <c r="M137" s="155"/>
      <c r="N137" s="156"/>
      <c r="O137" s="156"/>
      <c r="P137" s="157">
        <f>SUM(P138:P157)</f>
        <v>0</v>
      </c>
      <c r="Q137" s="156"/>
      <c r="R137" s="157">
        <f>SUM(R138:R157)</f>
        <v>0</v>
      </c>
      <c r="S137" s="156"/>
      <c r="T137" s="158">
        <f>SUM(T138:T157)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52" t="s">
        <v>76</v>
      </c>
      <c r="AT137" s="159" t="s">
        <v>70</v>
      </c>
      <c r="AU137" s="159" t="s">
        <v>76</v>
      </c>
      <c r="AY137" s="152" t="s">
        <v>156</v>
      </c>
      <c r="BK137" s="160">
        <f>SUM(BK138:BK157)</f>
        <v>0</v>
      </c>
    </row>
    <row r="138" s="2" customFormat="1" ht="37.8" customHeight="1">
      <c r="A138" s="31"/>
      <c r="B138" s="163"/>
      <c r="C138" s="164" t="s">
        <v>76</v>
      </c>
      <c r="D138" s="164" t="s">
        <v>158</v>
      </c>
      <c r="E138" s="165" t="s">
        <v>159</v>
      </c>
      <c r="F138" s="166" t="s">
        <v>160</v>
      </c>
      <c r="G138" s="167" t="s">
        <v>161</v>
      </c>
      <c r="H138" s="168">
        <v>0.95999999999999996</v>
      </c>
      <c r="I138" s="169">
        <v>0</v>
      </c>
      <c r="J138" s="169">
        <f>ROUND(I138*H138,2)</f>
        <v>0</v>
      </c>
      <c r="K138" s="166" t="s">
        <v>1</v>
      </c>
      <c r="L138" s="32"/>
      <c r="M138" s="170" t="s">
        <v>1</v>
      </c>
      <c r="N138" s="171" t="s">
        <v>36</v>
      </c>
      <c r="O138" s="172">
        <v>0</v>
      </c>
      <c r="P138" s="172">
        <f>O138*H138</f>
        <v>0</v>
      </c>
      <c r="Q138" s="172">
        <v>0</v>
      </c>
      <c r="R138" s="172">
        <f>Q138*H138</f>
        <v>0</v>
      </c>
      <c r="S138" s="172">
        <v>0</v>
      </c>
      <c r="T138" s="173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4" t="s">
        <v>86</v>
      </c>
      <c r="AT138" s="174" t="s">
        <v>158</v>
      </c>
      <c r="AU138" s="174" t="s">
        <v>80</v>
      </c>
      <c r="AY138" s="18" t="s">
        <v>156</v>
      </c>
      <c r="BE138" s="175">
        <f>IF(N138="základní",J138,0)</f>
        <v>0</v>
      </c>
      <c r="BF138" s="175">
        <f>IF(N138="snížená",J138,0)</f>
        <v>0</v>
      </c>
      <c r="BG138" s="175">
        <f>IF(N138="zákl. přenesená",J138,0)</f>
        <v>0</v>
      </c>
      <c r="BH138" s="175">
        <f>IF(N138="sníž. přenesená",J138,0)</f>
        <v>0</v>
      </c>
      <c r="BI138" s="175">
        <f>IF(N138="nulová",J138,0)</f>
        <v>0</v>
      </c>
      <c r="BJ138" s="18" t="s">
        <v>76</v>
      </c>
      <c r="BK138" s="175">
        <f>ROUND(I138*H138,2)</f>
        <v>0</v>
      </c>
      <c r="BL138" s="18" t="s">
        <v>86</v>
      </c>
      <c r="BM138" s="174" t="s">
        <v>80</v>
      </c>
    </row>
    <row r="139" s="2" customFormat="1">
      <c r="A139" s="31"/>
      <c r="B139" s="32"/>
      <c r="C139" s="31"/>
      <c r="D139" s="176" t="s">
        <v>162</v>
      </c>
      <c r="E139" s="31"/>
      <c r="F139" s="177" t="s">
        <v>160</v>
      </c>
      <c r="G139" s="31"/>
      <c r="H139" s="31"/>
      <c r="I139" s="31"/>
      <c r="J139" s="31"/>
      <c r="K139" s="31"/>
      <c r="L139" s="32"/>
      <c r="M139" s="178"/>
      <c r="N139" s="179"/>
      <c r="O139" s="69"/>
      <c r="P139" s="69"/>
      <c r="Q139" s="69"/>
      <c r="R139" s="69"/>
      <c r="S139" s="69"/>
      <c r="T139" s="70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T139" s="18" t="s">
        <v>162</v>
      </c>
      <c r="AU139" s="18" t="s">
        <v>80</v>
      </c>
    </row>
    <row r="140" s="13" customFormat="1">
      <c r="A140" s="13"/>
      <c r="B140" s="180"/>
      <c r="C140" s="13"/>
      <c r="D140" s="176" t="s">
        <v>163</v>
      </c>
      <c r="E140" s="181" t="s">
        <v>1</v>
      </c>
      <c r="F140" s="182" t="s">
        <v>164</v>
      </c>
      <c r="G140" s="13"/>
      <c r="H140" s="181" t="s">
        <v>1</v>
      </c>
      <c r="I140" s="13"/>
      <c r="J140" s="13"/>
      <c r="K140" s="13"/>
      <c r="L140" s="180"/>
      <c r="M140" s="183"/>
      <c r="N140" s="184"/>
      <c r="O140" s="184"/>
      <c r="P140" s="184"/>
      <c r="Q140" s="184"/>
      <c r="R140" s="184"/>
      <c r="S140" s="184"/>
      <c r="T140" s="18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1" t="s">
        <v>163</v>
      </c>
      <c r="AU140" s="181" t="s">
        <v>80</v>
      </c>
      <c r="AV140" s="13" t="s">
        <v>76</v>
      </c>
      <c r="AW140" s="13" t="s">
        <v>27</v>
      </c>
      <c r="AX140" s="13" t="s">
        <v>71</v>
      </c>
      <c r="AY140" s="181" t="s">
        <v>156</v>
      </c>
    </row>
    <row r="141" s="14" customFormat="1">
      <c r="A141" s="14"/>
      <c r="B141" s="186"/>
      <c r="C141" s="14"/>
      <c r="D141" s="176" t="s">
        <v>163</v>
      </c>
      <c r="E141" s="187" t="s">
        <v>1</v>
      </c>
      <c r="F141" s="188" t="s">
        <v>165</v>
      </c>
      <c r="G141" s="14"/>
      <c r="H141" s="189">
        <v>0.95999999999999996</v>
      </c>
      <c r="I141" s="14"/>
      <c r="J141" s="14"/>
      <c r="K141" s="14"/>
      <c r="L141" s="186"/>
      <c r="M141" s="190"/>
      <c r="N141" s="191"/>
      <c r="O141" s="191"/>
      <c r="P141" s="191"/>
      <c r="Q141" s="191"/>
      <c r="R141" s="191"/>
      <c r="S141" s="191"/>
      <c r="T141" s="19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187" t="s">
        <v>163</v>
      </c>
      <c r="AU141" s="187" t="s">
        <v>80</v>
      </c>
      <c r="AV141" s="14" t="s">
        <v>80</v>
      </c>
      <c r="AW141" s="14" t="s">
        <v>27</v>
      </c>
      <c r="AX141" s="14" t="s">
        <v>71</v>
      </c>
      <c r="AY141" s="187" t="s">
        <v>156</v>
      </c>
    </row>
    <row r="142" s="15" customFormat="1">
      <c r="A142" s="15"/>
      <c r="B142" s="193"/>
      <c r="C142" s="15"/>
      <c r="D142" s="176" t="s">
        <v>163</v>
      </c>
      <c r="E142" s="194" t="s">
        <v>1</v>
      </c>
      <c r="F142" s="195" t="s">
        <v>166</v>
      </c>
      <c r="G142" s="15"/>
      <c r="H142" s="196">
        <v>0.95999999999999996</v>
      </c>
      <c r="I142" s="15"/>
      <c r="J142" s="15"/>
      <c r="K142" s="15"/>
      <c r="L142" s="193"/>
      <c r="M142" s="197"/>
      <c r="N142" s="198"/>
      <c r="O142" s="198"/>
      <c r="P142" s="198"/>
      <c r="Q142" s="198"/>
      <c r="R142" s="198"/>
      <c r="S142" s="198"/>
      <c r="T142" s="199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194" t="s">
        <v>163</v>
      </c>
      <c r="AU142" s="194" t="s">
        <v>80</v>
      </c>
      <c r="AV142" s="15" t="s">
        <v>86</v>
      </c>
      <c r="AW142" s="15" t="s">
        <v>27</v>
      </c>
      <c r="AX142" s="15" t="s">
        <v>76</v>
      </c>
      <c r="AY142" s="194" t="s">
        <v>156</v>
      </c>
    </row>
    <row r="143" s="2" customFormat="1" ht="33" customHeight="1">
      <c r="A143" s="31"/>
      <c r="B143" s="163"/>
      <c r="C143" s="164" t="s">
        <v>80</v>
      </c>
      <c r="D143" s="164" t="s">
        <v>158</v>
      </c>
      <c r="E143" s="165" t="s">
        <v>167</v>
      </c>
      <c r="F143" s="166" t="s">
        <v>168</v>
      </c>
      <c r="G143" s="167" t="s">
        <v>161</v>
      </c>
      <c r="H143" s="168">
        <v>2.3039999999999998</v>
      </c>
      <c r="I143" s="169">
        <v>0</v>
      </c>
      <c r="J143" s="169">
        <f>ROUND(I143*H143,2)</f>
        <v>0</v>
      </c>
      <c r="K143" s="166" t="s">
        <v>1</v>
      </c>
      <c r="L143" s="32"/>
      <c r="M143" s="170" t="s">
        <v>1</v>
      </c>
      <c r="N143" s="171" t="s">
        <v>36</v>
      </c>
      <c r="O143" s="172">
        <v>0</v>
      </c>
      <c r="P143" s="172">
        <f>O143*H143</f>
        <v>0</v>
      </c>
      <c r="Q143" s="172">
        <v>0</v>
      </c>
      <c r="R143" s="172">
        <f>Q143*H143</f>
        <v>0</v>
      </c>
      <c r="S143" s="172">
        <v>0</v>
      </c>
      <c r="T143" s="173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4" t="s">
        <v>86</v>
      </c>
      <c r="AT143" s="174" t="s">
        <v>158</v>
      </c>
      <c r="AU143" s="174" t="s">
        <v>80</v>
      </c>
      <c r="AY143" s="18" t="s">
        <v>156</v>
      </c>
      <c r="BE143" s="175">
        <f>IF(N143="základní",J143,0)</f>
        <v>0</v>
      </c>
      <c r="BF143" s="175">
        <f>IF(N143="snížená",J143,0)</f>
        <v>0</v>
      </c>
      <c r="BG143" s="175">
        <f>IF(N143="zákl. přenesená",J143,0)</f>
        <v>0</v>
      </c>
      <c r="BH143" s="175">
        <f>IF(N143="sníž. přenesená",J143,0)</f>
        <v>0</v>
      </c>
      <c r="BI143" s="175">
        <f>IF(N143="nulová",J143,0)</f>
        <v>0</v>
      </c>
      <c r="BJ143" s="18" t="s">
        <v>76</v>
      </c>
      <c r="BK143" s="175">
        <f>ROUND(I143*H143,2)</f>
        <v>0</v>
      </c>
      <c r="BL143" s="18" t="s">
        <v>86</v>
      </c>
      <c r="BM143" s="174" t="s">
        <v>86</v>
      </c>
    </row>
    <row r="144" s="2" customFormat="1">
      <c r="A144" s="31"/>
      <c r="B144" s="32"/>
      <c r="C144" s="31"/>
      <c r="D144" s="176" t="s">
        <v>162</v>
      </c>
      <c r="E144" s="31"/>
      <c r="F144" s="177" t="s">
        <v>168</v>
      </c>
      <c r="G144" s="31"/>
      <c r="H144" s="31"/>
      <c r="I144" s="31"/>
      <c r="J144" s="31"/>
      <c r="K144" s="31"/>
      <c r="L144" s="32"/>
      <c r="M144" s="178"/>
      <c r="N144" s="179"/>
      <c r="O144" s="69"/>
      <c r="P144" s="69"/>
      <c r="Q144" s="69"/>
      <c r="R144" s="69"/>
      <c r="S144" s="69"/>
      <c r="T144" s="70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T144" s="18" t="s">
        <v>162</v>
      </c>
      <c r="AU144" s="18" t="s">
        <v>80</v>
      </c>
    </row>
    <row r="145" s="13" customFormat="1">
      <c r="A145" s="13"/>
      <c r="B145" s="180"/>
      <c r="C145" s="13"/>
      <c r="D145" s="176" t="s">
        <v>163</v>
      </c>
      <c r="E145" s="181" t="s">
        <v>1</v>
      </c>
      <c r="F145" s="182" t="s">
        <v>169</v>
      </c>
      <c r="G145" s="13"/>
      <c r="H145" s="181" t="s">
        <v>1</v>
      </c>
      <c r="I145" s="13"/>
      <c r="J145" s="13"/>
      <c r="K145" s="13"/>
      <c r="L145" s="180"/>
      <c r="M145" s="183"/>
      <c r="N145" s="184"/>
      <c r="O145" s="184"/>
      <c r="P145" s="184"/>
      <c r="Q145" s="184"/>
      <c r="R145" s="184"/>
      <c r="S145" s="184"/>
      <c r="T145" s="18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1" t="s">
        <v>163</v>
      </c>
      <c r="AU145" s="181" t="s">
        <v>80</v>
      </c>
      <c r="AV145" s="13" t="s">
        <v>76</v>
      </c>
      <c r="AW145" s="13" t="s">
        <v>27</v>
      </c>
      <c r="AX145" s="13" t="s">
        <v>71</v>
      </c>
      <c r="AY145" s="181" t="s">
        <v>156</v>
      </c>
    </row>
    <row r="146" s="14" customFormat="1">
      <c r="A146" s="14"/>
      <c r="B146" s="186"/>
      <c r="C146" s="14"/>
      <c r="D146" s="176" t="s">
        <v>163</v>
      </c>
      <c r="E146" s="187" t="s">
        <v>1</v>
      </c>
      <c r="F146" s="188" t="s">
        <v>170</v>
      </c>
      <c r="G146" s="14"/>
      <c r="H146" s="189">
        <v>2.3039999999999998</v>
      </c>
      <c r="I146" s="14"/>
      <c r="J146" s="14"/>
      <c r="K146" s="14"/>
      <c r="L146" s="186"/>
      <c r="M146" s="190"/>
      <c r="N146" s="191"/>
      <c r="O146" s="191"/>
      <c r="P146" s="191"/>
      <c r="Q146" s="191"/>
      <c r="R146" s="191"/>
      <c r="S146" s="191"/>
      <c r="T146" s="19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187" t="s">
        <v>163</v>
      </c>
      <c r="AU146" s="187" t="s">
        <v>80</v>
      </c>
      <c r="AV146" s="14" t="s">
        <v>80</v>
      </c>
      <c r="AW146" s="14" t="s">
        <v>27</v>
      </c>
      <c r="AX146" s="14" t="s">
        <v>71</v>
      </c>
      <c r="AY146" s="187" t="s">
        <v>156</v>
      </c>
    </row>
    <row r="147" s="15" customFormat="1">
      <c r="A147" s="15"/>
      <c r="B147" s="193"/>
      <c r="C147" s="15"/>
      <c r="D147" s="176" t="s">
        <v>163</v>
      </c>
      <c r="E147" s="194" t="s">
        <v>1</v>
      </c>
      <c r="F147" s="195" t="s">
        <v>166</v>
      </c>
      <c r="G147" s="15"/>
      <c r="H147" s="196">
        <v>2.3039999999999998</v>
      </c>
      <c r="I147" s="15"/>
      <c r="J147" s="15"/>
      <c r="K147" s="15"/>
      <c r="L147" s="193"/>
      <c r="M147" s="197"/>
      <c r="N147" s="198"/>
      <c r="O147" s="198"/>
      <c r="P147" s="198"/>
      <c r="Q147" s="198"/>
      <c r="R147" s="198"/>
      <c r="S147" s="198"/>
      <c r="T147" s="199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194" t="s">
        <v>163</v>
      </c>
      <c r="AU147" s="194" t="s">
        <v>80</v>
      </c>
      <c r="AV147" s="15" t="s">
        <v>86</v>
      </c>
      <c r="AW147" s="15" t="s">
        <v>27</v>
      </c>
      <c r="AX147" s="15" t="s">
        <v>76</v>
      </c>
      <c r="AY147" s="194" t="s">
        <v>156</v>
      </c>
    </row>
    <row r="148" s="2" customFormat="1" ht="37.8" customHeight="1">
      <c r="A148" s="31"/>
      <c r="B148" s="163"/>
      <c r="C148" s="164" t="s">
        <v>83</v>
      </c>
      <c r="D148" s="164" t="s">
        <v>158</v>
      </c>
      <c r="E148" s="165" t="s">
        <v>171</v>
      </c>
      <c r="F148" s="166" t="s">
        <v>172</v>
      </c>
      <c r="G148" s="167" t="s">
        <v>161</v>
      </c>
      <c r="H148" s="168">
        <v>3.2639999999999998</v>
      </c>
      <c r="I148" s="169">
        <v>0</v>
      </c>
      <c r="J148" s="169">
        <f>ROUND(I148*H148,2)</f>
        <v>0</v>
      </c>
      <c r="K148" s="166" t="s">
        <v>1</v>
      </c>
      <c r="L148" s="32"/>
      <c r="M148" s="170" t="s">
        <v>1</v>
      </c>
      <c r="N148" s="171" t="s">
        <v>36</v>
      </c>
      <c r="O148" s="172">
        <v>0</v>
      </c>
      <c r="P148" s="172">
        <f>O148*H148</f>
        <v>0</v>
      </c>
      <c r="Q148" s="172">
        <v>0</v>
      </c>
      <c r="R148" s="172">
        <f>Q148*H148</f>
        <v>0</v>
      </c>
      <c r="S148" s="172">
        <v>0</v>
      </c>
      <c r="T148" s="173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4" t="s">
        <v>86</v>
      </c>
      <c r="AT148" s="174" t="s">
        <v>158</v>
      </c>
      <c r="AU148" s="174" t="s">
        <v>80</v>
      </c>
      <c r="AY148" s="18" t="s">
        <v>156</v>
      </c>
      <c r="BE148" s="175">
        <f>IF(N148="základní",J148,0)</f>
        <v>0</v>
      </c>
      <c r="BF148" s="175">
        <f>IF(N148="snížená",J148,0)</f>
        <v>0</v>
      </c>
      <c r="BG148" s="175">
        <f>IF(N148="zákl. přenesená",J148,0)</f>
        <v>0</v>
      </c>
      <c r="BH148" s="175">
        <f>IF(N148="sníž. přenesená",J148,0)</f>
        <v>0</v>
      </c>
      <c r="BI148" s="175">
        <f>IF(N148="nulová",J148,0)</f>
        <v>0</v>
      </c>
      <c r="BJ148" s="18" t="s">
        <v>76</v>
      </c>
      <c r="BK148" s="175">
        <f>ROUND(I148*H148,2)</f>
        <v>0</v>
      </c>
      <c r="BL148" s="18" t="s">
        <v>86</v>
      </c>
      <c r="BM148" s="174" t="s">
        <v>92</v>
      </c>
    </row>
    <row r="149" s="2" customFormat="1">
      <c r="A149" s="31"/>
      <c r="B149" s="32"/>
      <c r="C149" s="31"/>
      <c r="D149" s="176" t="s">
        <v>162</v>
      </c>
      <c r="E149" s="31"/>
      <c r="F149" s="177" t="s">
        <v>172</v>
      </c>
      <c r="G149" s="31"/>
      <c r="H149" s="31"/>
      <c r="I149" s="31"/>
      <c r="J149" s="31"/>
      <c r="K149" s="31"/>
      <c r="L149" s="32"/>
      <c r="M149" s="178"/>
      <c r="N149" s="179"/>
      <c r="O149" s="69"/>
      <c r="P149" s="69"/>
      <c r="Q149" s="69"/>
      <c r="R149" s="69"/>
      <c r="S149" s="69"/>
      <c r="T149" s="70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T149" s="18" t="s">
        <v>162</v>
      </c>
      <c r="AU149" s="18" t="s">
        <v>80</v>
      </c>
    </row>
    <row r="150" s="14" customFormat="1">
      <c r="A150" s="14"/>
      <c r="B150" s="186"/>
      <c r="C150" s="14"/>
      <c r="D150" s="176" t="s">
        <v>163</v>
      </c>
      <c r="E150" s="187" t="s">
        <v>1</v>
      </c>
      <c r="F150" s="188" t="s">
        <v>173</v>
      </c>
      <c r="G150" s="14"/>
      <c r="H150" s="189">
        <v>3.2639999999999998</v>
      </c>
      <c r="I150" s="14"/>
      <c r="J150" s="14"/>
      <c r="K150" s="14"/>
      <c r="L150" s="186"/>
      <c r="M150" s="190"/>
      <c r="N150" s="191"/>
      <c r="O150" s="191"/>
      <c r="P150" s="191"/>
      <c r="Q150" s="191"/>
      <c r="R150" s="191"/>
      <c r="S150" s="191"/>
      <c r="T150" s="19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187" t="s">
        <v>163</v>
      </c>
      <c r="AU150" s="187" t="s">
        <v>80</v>
      </c>
      <c r="AV150" s="14" t="s">
        <v>80</v>
      </c>
      <c r="AW150" s="14" t="s">
        <v>27</v>
      </c>
      <c r="AX150" s="14" t="s">
        <v>71</v>
      </c>
      <c r="AY150" s="187" t="s">
        <v>156</v>
      </c>
    </row>
    <row r="151" s="15" customFormat="1">
      <c r="A151" s="15"/>
      <c r="B151" s="193"/>
      <c r="C151" s="15"/>
      <c r="D151" s="176" t="s">
        <v>163</v>
      </c>
      <c r="E151" s="194" t="s">
        <v>1</v>
      </c>
      <c r="F151" s="195" t="s">
        <v>166</v>
      </c>
      <c r="G151" s="15"/>
      <c r="H151" s="196">
        <v>3.2639999999999998</v>
      </c>
      <c r="I151" s="15"/>
      <c r="J151" s="15"/>
      <c r="K151" s="15"/>
      <c r="L151" s="193"/>
      <c r="M151" s="197"/>
      <c r="N151" s="198"/>
      <c r="O151" s="198"/>
      <c r="P151" s="198"/>
      <c r="Q151" s="198"/>
      <c r="R151" s="198"/>
      <c r="S151" s="198"/>
      <c r="T151" s="199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194" t="s">
        <v>163</v>
      </c>
      <c r="AU151" s="194" t="s">
        <v>80</v>
      </c>
      <c r="AV151" s="15" t="s">
        <v>86</v>
      </c>
      <c r="AW151" s="15" t="s">
        <v>27</v>
      </c>
      <c r="AX151" s="15" t="s">
        <v>76</v>
      </c>
      <c r="AY151" s="194" t="s">
        <v>156</v>
      </c>
    </row>
    <row r="152" s="2" customFormat="1" ht="24.15" customHeight="1">
      <c r="A152" s="31"/>
      <c r="B152" s="163"/>
      <c r="C152" s="164" t="s">
        <v>86</v>
      </c>
      <c r="D152" s="164" t="s">
        <v>158</v>
      </c>
      <c r="E152" s="165" t="s">
        <v>174</v>
      </c>
      <c r="F152" s="166" t="s">
        <v>175</v>
      </c>
      <c r="G152" s="167" t="s">
        <v>176</v>
      </c>
      <c r="H152" s="168">
        <v>5.875</v>
      </c>
      <c r="I152" s="169">
        <v>0</v>
      </c>
      <c r="J152" s="169">
        <f>ROUND(I152*H152,2)</f>
        <v>0</v>
      </c>
      <c r="K152" s="166" t="s">
        <v>1</v>
      </c>
      <c r="L152" s="32"/>
      <c r="M152" s="170" t="s">
        <v>1</v>
      </c>
      <c r="N152" s="171" t="s">
        <v>36</v>
      </c>
      <c r="O152" s="172">
        <v>0</v>
      </c>
      <c r="P152" s="172">
        <f>O152*H152</f>
        <v>0</v>
      </c>
      <c r="Q152" s="172">
        <v>0</v>
      </c>
      <c r="R152" s="172">
        <f>Q152*H152</f>
        <v>0</v>
      </c>
      <c r="S152" s="172">
        <v>0</v>
      </c>
      <c r="T152" s="173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4" t="s">
        <v>86</v>
      </c>
      <c r="AT152" s="174" t="s">
        <v>158</v>
      </c>
      <c r="AU152" s="174" t="s">
        <v>80</v>
      </c>
      <c r="AY152" s="18" t="s">
        <v>156</v>
      </c>
      <c r="BE152" s="175">
        <f>IF(N152="základní",J152,0)</f>
        <v>0</v>
      </c>
      <c r="BF152" s="175">
        <f>IF(N152="snížená",J152,0)</f>
        <v>0</v>
      </c>
      <c r="BG152" s="175">
        <f>IF(N152="zákl. přenesená",J152,0)</f>
        <v>0</v>
      </c>
      <c r="BH152" s="175">
        <f>IF(N152="sníž. přenesená",J152,0)</f>
        <v>0</v>
      </c>
      <c r="BI152" s="175">
        <f>IF(N152="nulová",J152,0)</f>
        <v>0</v>
      </c>
      <c r="BJ152" s="18" t="s">
        <v>76</v>
      </c>
      <c r="BK152" s="175">
        <f>ROUND(I152*H152,2)</f>
        <v>0</v>
      </c>
      <c r="BL152" s="18" t="s">
        <v>86</v>
      </c>
      <c r="BM152" s="174" t="s">
        <v>177</v>
      </c>
    </row>
    <row r="153" s="2" customFormat="1">
      <c r="A153" s="31"/>
      <c r="B153" s="32"/>
      <c r="C153" s="31"/>
      <c r="D153" s="176" t="s">
        <v>162</v>
      </c>
      <c r="E153" s="31"/>
      <c r="F153" s="177" t="s">
        <v>175</v>
      </c>
      <c r="G153" s="31"/>
      <c r="H153" s="31"/>
      <c r="I153" s="31"/>
      <c r="J153" s="31"/>
      <c r="K153" s="31"/>
      <c r="L153" s="32"/>
      <c r="M153" s="178"/>
      <c r="N153" s="179"/>
      <c r="O153" s="69"/>
      <c r="P153" s="69"/>
      <c r="Q153" s="69"/>
      <c r="R153" s="69"/>
      <c r="S153" s="69"/>
      <c r="T153" s="70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T153" s="18" t="s">
        <v>162</v>
      </c>
      <c r="AU153" s="18" t="s">
        <v>80</v>
      </c>
    </row>
    <row r="154" s="14" customFormat="1">
      <c r="A154" s="14"/>
      <c r="B154" s="186"/>
      <c r="C154" s="14"/>
      <c r="D154" s="176" t="s">
        <v>163</v>
      </c>
      <c r="E154" s="187" t="s">
        <v>1</v>
      </c>
      <c r="F154" s="188" t="s">
        <v>178</v>
      </c>
      <c r="G154" s="14"/>
      <c r="H154" s="189">
        <v>5.875</v>
      </c>
      <c r="I154" s="14"/>
      <c r="J154" s="14"/>
      <c r="K154" s="14"/>
      <c r="L154" s="186"/>
      <c r="M154" s="190"/>
      <c r="N154" s="191"/>
      <c r="O154" s="191"/>
      <c r="P154" s="191"/>
      <c r="Q154" s="191"/>
      <c r="R154" s="191"/>
      <c r="S154" s="191"/>
      <c r="T154" s="19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187" t="s">
        <v>163</v>
      </c>
      <c r="AU154" s="187" t="s">
        <v>80</v>
      </c>
      <c r="AV154" s="14" t="s">
        <v>80</v>
      </c>
      <c r="AW154" s="14" t="s">
        <v>27</v>
      </c>
      <c r="AX154" s="14" t="s">
        <v>71</v>
      </c>
      <c r="AY154" s="187" t="s">
        <v>156</v>
      </c>
    </row>
    <row r="155" s="15" customFormat="1">
      <c r="A155" s="15"/>
      <c r="B155" s="193"/>
      <c r="C155" s="15"/>
      <c r="D155" s="176" t="s">
        <v>163</v>
      </c>
      <c r="E155" s="194" t="s">
        <v>1</v>
      </c>
      <c r="F155" s="195" t="s">
        <v>166</v>
      </c>
      <c r="G155" s="15"/>
      <c r="H155" s="196">
        <v>5.875</v>
      </c>
      <c r="I155" s="15"/>
      <c r="J155" s="15"/>
      <c r="K155" s="15"/>
      <c r="L155" s="193"/>
      <c r="M155" s="197"/>
      <c r="N155" s="198"/>
      <c r="O155" s="198"/>
      <c r="P155" s="198"/>
      <c r="Q155" s="198"/>
      <c r="R155" s="198"/>
      <c r="S155" s="198"/>
      <c r="T155" s="199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194" t="s">
        <v>163</v>
      </c>
      <c r="AU155" s="194" t="s">
        <v>80</v>
      </c>
      <c r="AV155" s="15" t="s">
        <v>86</v>
      </c>
      <c r="AW155" s="15" t="s">
        <v>27</v>
      </c>
      <c r="AX155" s="15" t="s">
        <v>76</v>
      </c>
      <c r="AY155" s="194" t="s">
        <v>156</v>
      </c>
    </row>
    <row r="156" s="2" customFormat="1" ht="16.5" customHeight="1">
      <c r="A156" s="31"/>
      <c r="B156" s="163"/>
      <c r="C156" s="164" t="s">
        <v>89</v>
      </c>
      <c r="D156" s="164" t="s">
        <v>158</v>
      </c>
      <c r="E156" s="165" t="s">
        <v>179</v>
      </c>
      <c r="F156" s="166" t="s">
        <v>180</v>
      </c>
      <c r="G156" s="167" t="s">
        <v>161</v>
      </c>
      <c r="H156" s="168">
        <v>3.2639999999999998</v>
      </c>
      <c r="I156" s="169">
        <v>0</v>
      </c>
      <c r="J156" s="169">
        <f>ROUND(I156*H156,2)</f>
        <v>0</v>
      </c>
      <c r="K156" s="166" t="s">
        <v>1</v>
      </c>
      <c r="L156" s="32"/>
      <c r="M156" s="170" t="s">
        <v>1</v>
      </c>
      <c r="N156" s="171" t="s">
        <v>36</v>
      </c>
      <c r="O156" s="172">
        <v>0</v>
      </c>
      <c r="P156" s="172">
        <f>O156*H156</f>
        <v>0</v>
      </c>
      <c r="Q156" s="172">
        <v>0</v>
      </c>
      <c r="R156" s="172">
        <f>Q156*H156</f>
        <v>0</v>
      </c>
      <c r="S156" s="172">
        <v>0</v>
      </c>
      <c r="T156" s="173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4" t="s">
        <v>86</v>
      </c>
      <c r="AT156" s="174" t="s">
        <v>158</v>
      </c>
      <c r="AU156" s="174" t="s">
        <v>80</v>
      </c>
      <c r="AY156" s="18" t="s">
        <v>156</v>
      </c>
      <c r="BE156" s="175">
        <f>IF(N156="základní",J156,0)</f>
        <v>0</v>
      </c>
      <c r="BF156" s="175">
        <f>IF(N156="snížená",J156,0)</f>
        <v>0</v>
      </c>
      <c r="BG156" s="175">
        <f>IF(N156="zákl. přenesená",J156,0)</f>
        <v>0</v>
      </c>
      <c r="BH156" s="175">
        <f>IF(N156="sníž. přenesená",J156,0)</f>
        <v>0</v>
      </c>
      <c r="BI156" s="175">
        <f>IF(N156="nulová",J156,0)</f>
        <v>0</v>
      </c>
      <c r="BJ156" s="18" t="s">
        <v>76</v>
      </c>
      <c r="BK156" s="175">
        <f>ROUND(I156*H156,2)</f>
        <v>0</v>
      </c>
      <c r="BL156" s="18" t="s">
        <v>86</v>
      </c>
      <c r="BM156" s="174" t="s">
        <v>104</v>
      </c>
    </row>
    <row r="157" s="2" customFormat="1">
      <c r="A157" s="31"/>
      <c r="B157" s="32"/>
      <c r="C157" s="31"/>
      <c r="D157" s="176" t="s">
        <v>162</v>
      </c>
      <c r="E157" s="31"/>
      <c r="F157" s="177" t="s">
        <v>180</v>
      </c>
      <c r="G157" s="31"/>
      <c r="H157" s="31"/>
      <c r="I157" s="31"/>
      <c r="J157" s="31"/>
      <c r="K157" s="31"/>
      <c r="L157" s="32"/>
      <c r="M157" s="178"/>
      <c r="N157" s="179"/>
      <c r="O157" s="69"/>
      <c r="P157" s="69"/>
      <c r="Q157" s="69"/>
      <c r="R157" s="69"/>
      <c r="S157" s="69"/>
      <c r="T157" s="70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T157" s="18" t="s">
        <v>162</v>
      </c>
      <c r="AU157" s="18" t="s">
        <v>80</v>
      </c>
    </row>
    <row r="158" s="12" customFormat="1" ht="22.8" customHeight="1">
      <c r="A158" s="12"/>
      <c r="B158" s="151"/>
      <c r="C158" s="12"/>
      <c r="D158" s="152" t="s">
        <v>70</v>
      </c>
      <c r="E158" s="161" t="s">
        <v>80</v>
      </c>
      <c r="F158" s="161" t="s">
        <v>181</v>
      </c>
      <c r="G158" s="12"/>
      <c r="H158" s="12"/>
      <c r="I158" s="12"/>
      <c r="J158" s="162">
        <f>BK158</f>
        <v>0</v>
      </c>
      <c r="K158" s="12"/>
      <c r="L158" s="151"/>
      <c r="M158" s="155"/>
      <c r="N158" s="156"/>
      <c r="O158" s="156"/>
      <c r="P158" s="157">
        <f>SUM(P159:P179)</f>
        <v>0</v>
      </c>
      <c r="Q158" s="156"/>
      <c r="R158" s="157">
        <f>SUM(R159:R179)</f>
        <v>0</v>
      </c>
      <c r="S158" s="156"/>
      <c r="T158" s="158">
        <f>SUM(T159:T179)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52" t="s">
        <v>76</v>
      </c>
      <c r="AT158" s="159" t="s">
        <v>70</v>
      </c>
      <c r="AU158" s="159" t="s">
        <v>76</v>
      </c>
      <c r="AY158" s="152" t="s">
        <v>156</v>
      </c>
      <c r="BK158" s="160">
        <f>SUM(BK159:BK179)</f>
        <v>0</v>
      </c>
    </row>
    <row r="159" s="2" customFormat="1" ht="16.5" customHeight="1">
      <c r="A159" s="31"/>
      <c r="B159" s="163"/>
      <c r="C159" s="164" t="s">
        <v>92</v>
      </c>
      <c r="D159" s="164" t="s">
        <v>158</v>
      </c>
      <c r="E159" s="165" t="s">
        <v>182</v>
      </c>
      <c r="F159" s="166" t="s">
        <v>183</v>
      </c>
      <c r="G159" s="167" t="s">
        <v>161</v>
      </c>
      <c r="H159" s="168">
        <v>1.1519999999999999</v>
      </c>
      <c r="I159" s="169">
        <v>0</v>
      </c>
      <c r="J159" s="169">
        <f>ROUND(I159*H159,2)</f>
        <v>0</v>
      </c>
      <c r="K159" s="166" t="s">
        <v>1</v>
      </c>
      <c r="L159" s="32"/>
      <c r="M159" s="170" t="s">
        <v>1</v>
      </c>
      <c r="N159" s="171" t="s">
        <v>36</v>
      </c>
      <c r="O159" s="172">
        <v>0</v>
      </c>
      <c r="P159" s="172">
        <f>O159*H159</f>
        <v>0</v>
      </c>
      <c r="Q159" s="172">
        <v>0</v>
      </c>
      <c r="R159" s="172">
        <f>Q159*H159</f>
        <v>0</v>
      </c>
      <c r="S159" s="172">
        <v>0</v>
      </c>
      <c r="T159" s="173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4" t="s">
        <v>86</v>
      </c>
      <c r="AT159" s="174" t="s">
        <v>158</v>
      </c>
      <c r="AU159" s="174" t="s">
        <v>80</v>
      </c>
      <c r="AY159" s="18" t="s">
        <v>156</v>
      </c>
      <c r="BE159" s="175">
        <f>IF(N159="základní",J159,0)</f>
        <v>0</v>
      </c>
      <c r="BF159" s="175">
        <f>IF(N159="snížená",J159,0)</f>
        <v>0</v>
      </c>
      <c r="BG159" s="175">
        <f>IF(N159="zákl. přenesená",J159,0)</f>
        <v>0</v>
      </c>
      <c r="BH159" s="175">
        <f>IF(N159="sníž. přenesená",J159,0)</f>
        <v>0</v>
      </c>
      <c r="BI159" s="175">
        <f>IF(N159="nulová",J159,0)</f>
        <v>0</v>
      </c>
      <c r="BJ159" s="18" t="s">
        <v>76</v>
      </c>
      <c r="BK159" s="175">
        <f>ROUND(I159*H159,2)</f>
        <v>0</v>
      </c>
      <c r="BL159" s="18" t="s">
        <v>86</v>
      </c>
      <c r="BM159" s="174" t="s">
        <v>8</v>
      </c>
    </row>
    <row r="160" s="2" customFormat="1">
      <c r="A160" s="31"/>
      <c r="B160" s="32"/>
      <c r="C160" s="31"/>
      <c r="D160" s="176" t="s">
        <v>162</v>
      </c>
      <c r="E160" s="31"/>
      <c r="F160" s="177" t="s">
        <v>183</v>
      </c>
      <c r="G160" s="31"/>
      <c r="H160" s="31"/>
      <c r="I160" s="31"/>
      <c r="J160" s="31"/>
      <c r="K160" s="31"/>
      <c r="L160" s="32"/>
      <c r="M160" s="178"/>
      <c r="N160" s="179"/>
      <c r="O160" s="69"/>
      <c r="P160" s="69"/>
      <c r="Q160" s="69"/>
      <c r="R160" s="69"/>
      <c r="S160" s="69"/>
      <c r="T160" s="70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T160" s="18" t="s">
        <v>162</v>
      </c>
      <c r="AU160" s="18" t="s">
        <v>80</v>
      </c>
    </row>
    <row r="161" s="13" customFormat="1">
      <c r="A161" s="13"/>
      <c r="B161" s="180"/>
      <c r="C161" s="13"/>
      <c r="D161" s="176" t="s">
        <v>163</v>
      </c>
      <c r="E161" s="181" t="s">
        <v>1</v>
      </c>
      <c r="F161" s="182" t="s">
        <v>164</v>
      </c>
      <c r="G161" s="13"/>
      <c r="H161" s="181" t="s">
        <v>1</v>
      </c>
      <c r="I161" s="13"/>
      <c r="J161" s="13"/>
      <c r="K161" s="13"/>
      <c r="L161" s="180"/>
      <c r="M161" s="183"/>
      <c r="N161" s="184"/>
      <c r="O161" s="184"/>
      <c r="P161" s="184"/>
      <c r="Q161" s="184"/>
      <c r="R161" s="184"/>
      <c r="S161" s="184"/>
      <c r="T161" s="18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81" t="s">
        <v>163</v>
      </c>
      <c r="AU161" s="181" t="s">
        <v>80</v>
      </c>
      <c r="AV161" s="13" t="s">
        <v>76</v>
      </c>
      <c r="AW161" s="13" t="s">
        <v>27</v>
      </c>
      <c r="AX161" s="13" t="s">
        <v>71</v>
      </c>
      <c r="AY161" s="181" t="s">
        <v>156</v>
      </c>
    </row>
    <row r="162" s="14" customFormat="1">
      <c r="A162" s="14"/>
      <c r="B162" s="186"/>
      <c r="C162" s="14"/>
      <c r="D162" s="176" t="s">
        <v>163</v>
      </c>
      <c r="E162" s="187" t="s">
        <v>1</v>
      </c>
      <c r="F162" s="188" t="s">
        <v>165</v>
      </c>
      <c r="G162" s="14"/>
      <c r="H162" s="189">
        <v>0.95999999999999996</v>
      </c>
      <c r="I162" s="14"/>
      <c r="J162" s="14"/>
      <c r="K162" s="14"/>
      <c r="L162" s="186"/>
      <c r="M162" s="190"/>
      <c r="N162" s="191"/>
      <c r="O162" s="191"/>
      <c r="P162" s="191"/>
      <c r="Q162" s="191"/>
      <c r="R162" s="191"/>
      <c r="S162" s="191"/>
      <c r="T162" s="19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187" t="s">
        <v>163</v>
      </c>
      <c r="AU162" s="187" t="s">
        <v>80</v>
      </c>
      <c r="AV162" s="14" t="s">
        <v>80</v>
      </c>
      <c r="AW162" s="14" t="s">
        <v>27</v>
      </c>
      <c r="AX162" s="14" t="s">
        <v>71</v>
      </c>
      <c r="AY162" s="187" t="s">
        <v>156</v>
      </c>
    </row>
    <row r="163" s="13" customFormat="1">
      <c r="A163" s="13"/>
      <c r="B163" s="180"/>
      <c r="C163" s="13"/>
      <c r="D163" s="176" t="s">
        <v>163</v>
      </c>
      <c r="E163" s="181" t="s">
        <v>1</v>
      </c>
      <c r="F163" s="182" t="s">
        <v>184</v>
      </c>
      <c r="G163" s="13"/>
      <c r="H163" s="181" t="s">
        <v>1</v>
      </c>
      <c r="I163" s="13"/>
      <c r="J163" s="13"/>
      <c r="K163" s="13"/>
      <c r="L163" s="180"/>
      <c r="M163" s="183"/>
      <c r="N163" s="184"/>
      <c r="O163" s="184"/>
      <c r="P163" s="184"/>
      <c r="Q163" s="184"/>
      <c r="R163" s="184"/>
      <c r="S163" s="184"/>
      <c r="T163" s="18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1" t="s">
        <v>163</v>
      </c>
      <c r="AU163" s="181" t="s">
        <v>80</v>
      </c>
      <c r="AV163" s="13" t="s">
        <v>76</v>
      </c>
      <c r="AW163" s="13" t="s">
        <v>27</v>
      </c>
      <c r="AX163" s="13" t="s">
        <v>71</v>
      </c>
      <c r="AY163" s="181" t="s">
        <v>156</v>
      </c>
    </row>
    <row r="164" s="14" customFormat="1">
      <c r="A164" s="14"/>
      <c r="B164" s="186"/>
      <c r="C164" s="14"/>
      <c r="D164" s="176" t="s">
        <v>163</v>
      </c>
      <c r="E164" s="187" t="s">
        <v>1</v>
      </c>
      <c r="F164" s="188" t="s">
        <v>185</v>
      </c>
      <c r="G164" s="14"/>
      <c r="H164" s="189">
        <v>0.192</v>
      </c>
      <c r="I164" s="14"/>
      <c r="J164" s="14"/>
      <c r="K164" s="14"/>
      <c r="L164" s="186"/>
      <c r="M164" s="190"/>
      <c r="N164" s="191"/>
      <c r="O164" s="191"/>
      <c r="P164" s="191"/>
      <c r="Q164" s="191"/>
      <c r="R164" s="191"/>
      <c r="S164" s="191"/>
      <c r="T164" s="19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187" t="s">
        <v>163</v>
      </c>
      <c r="AU164" s="187" t="s">
        <v>80</v>
      </c>
      <c r="AV164" s="14" t="s">
        <v>80</v>
      </c>
      <c r="AW164" s="14" t="s">
        <v>27</v>
      </c>
      <c r="AX164" s="14" t="s">
        <v>71</v>
      </c>
      <c r="AY164" s="187" t="s">
        <v>156</v>
      </c>
    </row>
    <row r="165" s="15" customFormat="1">
      <c r="A165" s="15"/>
      <c r="B165" s="193"/>
      <c r="C165" s="15"/>
      <c r="D165" s="176" t="s">
        <v>163</v>
      </c>
      <c r="E165" s="194" t="s">
        <v>1</v>
      </c>
      <c r="F165" s="195" t="s">
        <v>166</v>
      </c>
      <c r="G165" s="15"/>
      <c r="H165" s="196">
        <v>1.1519999999999999</v>
      </c>
      <c r="I165" s="15"/>
      <c r="J165" s="15"/>
      <c r="K165" s="15"/>
      <c r="L165" s="193"/>
      <c r="M165" s="197"/>
      <c r="N165" s="198"/>
      <c r="O165" s="198"/>
      <c r="P165" s="198"/>
      <c r="Q165" s="198"/>
      <c r="R165" s="198"/>
      <c r="S165" s="198"/>
      <c r="T165" s="199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194" t="s">
        <v>163</v>
      </c>
      <c r="AU165" s="194" t="s">
        <v>80</v>
      </c>
      <c r="AV165" s="15" t="s">
        <v>86</v>
      </c>
      <c r="AW165" s="15" t="s">
        <v>27</v>
      </c>
      <c r="AX165" s="15" t="s">
        <v>76</v>
      </c>
      <c r="AY165" s="194" t="s">
        <v>156</v>
      </c>
    </row>
    <row r="166" s="2" customFormat="1" ht="16.5" customHeight="1">
      <c r="A166" s="31"/>
      <c r="B166" s="163"/>
      <c r="C166" s="164" t="s">
        <v>95</v>
      </c>
      <c r="D166" s="164" t="s">
        <v>158</v>
      </c>
      <c r="E166" s="165" t="s">
        <v>186</v>
      </c>
      <c r="F166" s="166" t="s">
        <v>187</v>
      </c>
      <c r="G166" s="167" t="s">
        <v>161</v>
      </c>
      <c r="H166" s="168">
        <v>2.7650000000000001</v>
      </c>
      <c r="I166" s="169">
        <v>0</v>
      </c>
      <c r="J166" s="169">
        <f>ROUND(I166*H166,2)</f>
        <v>0</v>
      </c>
      <c r="K166" s="166" t="s">
        <v>1</v>
      </c>
      <c r="L166" s="32"/>
      <c r="M166" s="170" t="s">
        <v>1</v>
      </c>
      <c r="N166" s="171" t="s">
        <v>36</v>
      </c>
      <c r="O166" s="172">
        <v>0</v>
      </c>
      <c r="P166" s="172">
        <f>O166*H166</f>
        <v>0</v>
      </c>
      <c r="Q166" s="172">
        <v>0</v>
      </c>
      <c r="R166" s="172">
        <f>Q166*H166</f>
        <v>0</v>
      </c>
      <c r="S166" s="172">
        <v>0</v>
      </c>
      <c r="T166" s="173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4" t="s">
        <v>86</v>
      </c>
      <c r="AT166" s="174" t="s">
        <v>158</v>
      </c>
      <c r="AU166" s="174" t="s">
        <v>80</v>
      </c>
      <c r="AY166" s="18" t="s">
        <v>156</v>
      </c>
      <c r="BE166" s="175">
        <f>IF(N166="základní",J166,0)</f>
        <v>0</v>
      </c>
      <c r="BF166" s="175">
        <f>IF(N166="snížená",J166,0)</f>
        <v>0</v>
      </c>
      <c r="BG166" s="175">
        <f>IF(N166="zákl. přenesená",J166,0)</f>
        <v>0</v>
      </c>
      <c r="BH166" s="175">
        <f>IF(N166="sníž. přenesená",J166,0)</f>
        <v>0</v>
      </c>
      <c r="BI166" s="175">
        <f>IF(N166="nulová",J166,0)</f>
        <v>0</v>
      </c>
      <c r="BJ166" s="18" t="s">
        <v>76</v>
      </c>
      <c r="BK166" s="175">
        <f>ROUND(I166*H166,2)</f>
        <v>0</v>
      </c>
      <c r="BL166" s="18" t="s">
        <v>86</v>
      </c>
      <c r="BM166" s="174" t="s">
        <v>188</v>
      </c>
    </row>
    <row r="167" s="2" customFormat="1">
      <c r="A167" s="31"/>
      <c r="B167" s="32"/>
      <c r="C167" s="31"/>
      <c r="D167" s="176" t="s">
        <v>162</v>
      </c>
      <c r="E167" s="31"/>
      <c r="F167" s="177" t="s">
        <v>187</v>
      </c>
      <c r="G167" s="31"/>
      <c r="H167" s="31"/>
      <c r="I167" s="31"/>
      <c r="J167" s="31"/>
      <c r="K167" s="31"/>
      <c r="L167" s="32"/>
      <c r="M167" s="178"/>
      <c r="N167" s="179"/>
      <c r="O167" s="69"/>
      <c r="P167" s="69"/>
      <c r="Q167" s="69"/>
      <c r="R167" s="69"/>
      <c r="S167" s="69"/>
      <c r="T167" s="70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T167" s="18" t="s">
        <v>162</v>
      </c>
      <c r="AU167" s="18" t="s">
        <v>80</v>
      </c>
    </row>
    <row r="168" s="13" customFormat="1">
      <c r="A168" s="13"/>
      <c r="B168" s="180"/>
      <c r="C168" s="13"/>
      <c r="D168" s="176" t="s">
        <v>163</v>
      </c>
      <c r="E168" s="181" t="s">
        <v>1</v>
      </c>
      <c r="F168" s="182" t="s">
        <v>169</v>
      </c>
      <c r="G168" s="13"/>
      <c r="H168" s="181" t="s">
        <v>1</v>
      </c>
      <c r="I168" s="13"/>
      <c r="J168" s="13"/>
      <c r="K168" s="13"/>
      <c r="L168" s="180"/>
      <c r="M168" s="183"/>
      <c r="N168" s="184"/>
      <c r="O168" s="184"/>
      <c r="P168" s="184"/>
      <c r="Q168" s="184"/>
      <c r="R168" s="184"/>
      <c r="S168" s="184"/>
      <c r="T168" s="18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1" t="s">
        <v>163</v>
      </c>
      <c r="AU168" s="181" t="s">
        <v>80</v>
      </c>
      <c r="AV168" s="13" t="s">
        <v>76</v>
      </c>
      <c r="AW168" s="13" t="s">
        <v>27</v>
      </c>
      <c r="AX168" s="13" t="s">
        <v>71</v>
      </c>
      <c r="AY168" s="181" t="s">
        <v>156</v>
      </c>
    </row>
    <row r="169" s="14" customFormat="1">
      <c r="A169" s="14"/>
      <c r="B169" s="186"/>
      <c r="C169" s="14"/>
      <c r="D169" s="176" t="s">
        <v>163</v>
      </c>
      <c r="E169" s="187" t="s">
        <v>1</v>
      </c>
      <c r="F169" s="188" t="s">
        <v>170</v>
      </c>
      <c r="G169" s="14"/>
      <c r="H169" s="189">
        <v>2.3039999999999998</v>
      </c>
      <c r="I169" s="14"/>
      <c r="J169" s="14"/>
      <c r="K169" s="14"/>
      <c r="L169" s="186"/>
      <c r="M169" s="190"/>
      <c r="N169" s="191"/>
      <c r="O169" s="191"/>
      <c r="P169" s="191"/>
      <c r="Q169" s="191"/>
      <c r="R169" s="191"/>
      <c r="S169" s="191"/>
      <c r="T169" s="19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187" t="s">
        <v>163</v>
      </c>
      <c r="AU169" s="187" t="s">
        <v>80</v>
      </c>
      <c r="AV169" s="14" t="s">
        <v>80</v>
      </c>
      <c r="AW169" s="14" t="s">
        <v>27</v>
      </c>
      <c r="AX169" s="14" t="s">
        <v>71</v>
      </c>
      <c r="AY169" s="187" t="s">
        <v>156</v>
      </c>
    </row>
    <row r="170" s="13" customFormat="1">
      <c r="A170" s="13"/>
      <c r="B170" s="180"/>
      <c r="C170" s="13"/>
      <c r="D170" s="176" t="s">
        <v>163</v>
      </c>
      <c r="E170" s="181" t="s">
        <v>1</v>
      </c>
      <c r="F170" s="182" t="s">
        <v>184</v>
      </c>
      <c r="G170" s="13"/>
      <c r="H170" s="181" t="s">
        <v>1</v>
      </c>
      <c r="I170" s="13"/>
      <c r="J170" s="13"/>
      <c r="K170" s="13"/>
      <c r="L170" s="180"/>
      <c r="M170" s="183"/>
      <c r="N170" s="184"/>
      <c r="O170" s="184"/>
      <c r="P170" s="184"/>
      <c r="Q170" s="184"/>
      <c r="R170" s="184"/>
      <c r="S170" s="184"/>
      <c r="T170" s="18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1" t="s">
        <v>163</v>
      </c>
      <c r="AU170" s="181" t="s">
        <v>80</v>
      </c>
      <c r="AV170" s="13" t="s">
        <v>76</v>
      </c>
      <c r="AW170" s="13" t="s">
        <v>27</v>
      </c>
      <c r="AX170" s="13" t="s">
        <v>71</v>
      </c>
      <c r="AY170" s="181" t="s">
        <v>156</v>
      </c>
    </row>
    <row r="171" s="14" customFormat="1">
      <c r="A171" s="14"/>
      <c r="B171" s="186"/>
      <c r="C171" s="14"/>
      <c r="D171" s="176" t="s">
        <v>163</v>
      </c>
      <c r="E171" s="187" t="s">
        <v>1</v>
      </c>
      <c r="F171" s="188" t="s">
        <v>189</v>
      </c>
      <c r="G171" s="14"/>
      <c r="H171" s="189">
        <v>0.46100000000000002</v>
      </c>
      <c r="I171" s="14"/>
      <c r="J171" s="14"/>
      <c r="K171" s="14"/>
      <c r="L171" s="186"/>
      <c r="M171" s="190"/>
      <c r="N171" s="191"/>
      <c r="O171" s="191"/>
      <c r="P171" s="191"/>
      <c r="Q171" s="191"/>
      <c r="R171" s="191"/>
      <c r="S171" s="191"/>
      <c r="T171" s="19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187" t="s">
        <v>163</v>
      </c>
      <c r="AU171" s="187" t="s">
        <v>80</v>
      </c>
      <c r="AV171" s="14" t="s">
        <v>80</v>
      </c>
      <c r="AW171" s="14" t="s">
        <v>27</v>
      </c>
      <c r="AX171" s="14" t="s">
        <v>71</v>
      </c>
      <c r="AY171" s="187" t="s">
        <v>156</v>
      </c>
    </row>
    <row r="172" s="15" customFormat="1">
      <c r="A172" s="15"/>
      <c r="B172" s="193"/>
      <c r="C172" s="15"/>
      <c r="D172" s="176" t="s">
        <v>163</v>
      </c>
      <c r="E172" s="194" t="s">
        <v>1</v>
      </c>
      <c r="F172" s="195" t="s">
        <v>166</v>
      </c>
      <c r="G172" s="15"/>
      <c r="H172" s="196">
        <v>2.7649999999999997</v>
      </c>
      <c r="I172" s="15"/>
      <c r="J172" s="15"/>
      <c r="K172" s="15"/>
      <c r="L172" s="193"/>
      <c r="M172" s="197"/>
      <c r="N172" s="198"/>
      <c r="O172" s="198"/>
      <c r="P172" s="198"/>
      <c r="Q172" s="198"/>
      <c r="R172" s="198"/>
      <c r="S172" s="198"/>
      <c r="T172" s="199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194" t="s">
        <v>163</v>
      </c>
      <c r="AU172" s="194" t="s">
        <v>80</v>
      </c>
      <c r="AV172" s="15" t="s">
        <v>86</v>
      </c>
      <c r="AW172" s="15" t="s">
        <v>27</v>
      </c>
      <c r="AX172" s="15" t="s">
        <v>76</v>
      </c>
      <c r="AY172" s="194" t="s">
        <v>156</v>
      </c>
    </row>
    <row r="173" s="2" customFormat="1" ht="16.5" customHeight="1">
      <c r="A173" s="31"/>
      <c r="B173" s="163"/>
      <c r="C173" s="164" t="s">
        <v>177</v>
      </c>
      <c r="D173" s="164" t="s">
        <v>158</v>
      </c>
      <c r="E173" s="165" t="s">
        <v>190</v>
      </c>
      <c r="F173" s="166" t="s">
        <v>191</v>
      </c>
      <c r="G173" s="167" t="s">
        <v>192</v>
      </c>
      <c r="H173" s="168">
        <v>2.8799999999999999</v>
      </c>
      <c r="I173" s="169">
        <v>0</v>
      </c>
      <c r="J173" s="169">
        <f>ROUND(I173*H173,2)</f>
        <v>0</v>
      </c>
      <c r="K173" s="166" t="s">
        <v>1</v>
      </c>
      <c r="L173" s="32"/>
      <c r="M173" s="170" t="s">
        <v>1</v>
      </c>
      <c r="N173" s="171" t="s">
        <v>36</v>
      </c>
      <c r="O173" s="172">
        <v>0</v>
      </c>
      <c r="P173" s="172">
        <f>O173*H173</f>
        <v>0</v>
      </c>
      <c r="Q173" s="172">
        <v>0</v>
      </c>
      <c r="R173" s="172">
        <f>Q173*H173</f>
        <v>0</v>
      </c>
      <c r="S173" s="172">
        <v>0</v>
      </c>
      <c r="T173" s="173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4" t="s">
        <v>86</v>
      </c>
      <c r="AT173" s="174" t="s">
        <v>158</v>
      </c>
      <c r="AU173" s="174" t="s">
        <v>80</v>
      </c>
      <c r="AY173" s="18" t="s">
        <v>156</v>
      </c>
      <c r="BE173" s="175">
        <f>IF(N173="základní",J173,0)</f>
        <v>0</v>
      </c>
      <c r="BF173" s="175">
        <f>IF(N173="snížená",J173,0)</f>
        <v>0</v>
      </c>
      <c r="BG173" s="175">
        <f>IF(N173="zákl. přenesená",J173,0)</f>
        <v>0</v>
      </c>
      <c r="BH173" s="175">
        <f>IF(N173="sníž. přenesená",J173,0)</f>
        <v>0</v>
      </c>
      <c r="BI173" s="175">
        <f>IF(N173="nulová",J173,0)</f>
        <v>0</v>
      </c>
      <c r="BJ173" s="18" t="s">
        <v>76</v>
      </c>
      <c r="BK173" s="175">
        <f>ROUND(I173*H173,2)</f>
        <v>0</v>
      </c>
      <c r="BL173" s="18" t="s">
        <v>86</v>
      </c>
      <c r="BM173" s="174" t="s">
        <v>193</v>
      </c>
    </row>
    <row r="174" s="2" customFormat="1">
      <c r="A174" s="31"/>
      <c r="B174" s="32"/>
      <c r="C174" s="31"/>
      <c r="D174" s="176" t="s">
        <v>162</v>
      </c>
      <c r="E174" s="31"/>
      <c r="F174" s="177" t="s">
        <v>191</v>
      </c>
      <c r="G174" s="31"/>
      <c r="H174" s="31"/>
      <c r="I174" s="31"/>
      <c r="J174" s="31"/>
      <c r="K174" s="31"/>
      <c r="L174" s="32"/>
      <c r="M174" s="178"/>
      <c r="N174" s="179"/>
      <c r="O174" s="69"/>
      <c r="P174" s="69"/>
      <c r="Q174" s="69"/>
      <c r="R174" s="69"/>
      <c r="S174" s="69"/>
      <c r="T174" s="70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T174" s="18" t="s">
        <v>162</v>
      </c>
      <c r="AU174" s="18" t="s">
        <v>80</v>
      </c>
    </row>
    <row r="175" s="13" customFormat="1">
      <c r="A175" s="13"/>
      <c r="B175" s="180"/>
      <c r="C175" s="13"/>
      <c r="D175" s="176" t="s">
        <v>163</v>
      </c>
      <c r="E175" s="181" t="s">
        <v>1</v>
      </c>
      <c r="F175" s="182" t="s">
        <v>194</v>
      </c>
      <c r="G175" s="13"/>
      <c r="H175" s="181" t="s">
        <v>1</v>
      </c>
      <c r="I175" s="13"/>
      <c r="J175" s="13"/>
      <c r="K175" s="13"/>
      <c r="L175" s="180"/>
      <c r="M175" s="183"/>
      <c r="N175" s="184"/>
      <c r="O175" s="184"/>
      <c r="P175" s="184"/>
      <c r="Q175" s="184"/>
      <c r="R175" s="184"/>
      <c r="S175" s="184"/>
      <c r="T175" s="18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1" t="s">
        <v>163</v>
      </c>
      <c r="AU175" s="181" t="s">
        <v>80</v>
      </c>
      <c r="AV175" s="13" t="s">
        <v>76</v>
      </c>
      <c r="AW175" s="13" t="s">
        <v>27</v>
      </c>
      <c r="AX175" s="13" t="s">
        <v>71</v>
      </c>
      <c r="AY175" s="181" t="s">
        <v>156</v>
      </c>
    </row>
    <row r="176" s="14" customFormat="1">
      <c r="A176" s="14"/>
      <c r="B176" s="186"/>
      <c r="C176" s="14"/>
      <c r="D176" s="176" t="s">
        <v>163</v>
      </c>
      <c r="E176" s="187" t="s">
        <v>1</v>
      </c>
      <c r="F176" s="188" t="s">
        <v>195</v>
      </c>
      <c r="G176" s="14"/>
      <c r="H176" s="189">
        <v>2.8799999999999999</v>
      </c>
      <c r="I176" s="14"/>
      <c r="J176" s="14"/>
      <c r="K176" s="14"/>
      <c r="L176" s="186"/>
      <c r="M176" s="190"/>
      <c r="N176" s="191"/>
      <c r="O176" s="191"/>
      <c r="P176" s="191"/>
      <c r="Q176" s="191"/>
      <c r="R176" s="191"/>
      <c r="S176" s="191"/>
      <c r="T176" s="19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187" t="s">
        <v>163</v>
      </c>
      <c r="AU176" s="187" t="s">
        <v>80</v>
      </c>
      <c r="AV176" s="14" t="s">
        <v>80</v>
      </c>
      <c r="AW176" s="14" t="s">
        <v>27</v>
      </c>
      <c r="AX176" s="14" t="s">
        <v>71</v>
      </c>
      <c r="AY176" s="187" t="s">
        <v>156</v>
      </c>
    </row>
    <row r="177" s="15" customFormat="1">
      <c r="A177" s="15"/>
      <c r="B177" s="193"/>
      <c r="C177" s="15"/>
      <c r="D177" s="176" t="s">
        <v>163</v>
      </c>
      <c r="E177" s="194" t="s">
        <v>1</v>
      </c>
      <c r="F177" s="195" t="s">
        <v>166</v>
      </c>
      <c r="G177" s="15"/>
      <c r="H177" s="196">
        <v>2.8799999999999999</v>
      </c>
      <c r="I177" s="15"/>
      <c r="J177" s="15"/>
      <c r="K177" s="15"/>
      <c r="L177" s="193"/>
      <c r="M177" s="197"/>
      <c r="N177" s="198"/>
      <c r="O177" s="198"/>
      <c r="P177" s="198"/>
      <c r="Q177" s="198"/>
      <c r="R177" s="198"/>
      <c r="S177" s="198"/>
      <c r="T177" s="199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194" t="s">
        <v>163</v>
      </c>
      <c r="AU177" s="194" t="s">
        <v>80</v>
      </c>
      <c r="AV177" s="15" t="s">
        <v>86</v>
      </c>
      <c r="AW177" s="15" t="s">
        <v>27</v>
      </c>
      <c r="AX177" s="15" t="s">
        <v>76</v>
      </c>
      <c r="AY177" s="194" t="s">
        <v>156</v>
      </c>
    </row>
    <row r="178" s="2" customFormat="1" ht="16.5" customHeight="1">
      <c r="A178" s="31"/>
      <c r="B178" s="163"/>
      <c r="C178" s="164" t="s">
        <v>98</v>
      </c>
      <c r="D178" s="164" t="s">
        <v>158</v>
      </c>
      <c r="E178" s="165" t="s">
        <v>196</v>
      </c>
      <c r="F178" s="166" t="s">
        <v>197</v>
      </c>
      <c r="G178" s="167" t="s">
        <v>192</v>
      </c>
      <c r="H178" s="168">
        <v>2.8799999999999999</v>
      </c>
      <c r="I178" s="169">
        <v>0</v>
      </c>
      <c r="J178" s="169">
        <f>ROUND(I178*H178,2)</f>
        <v>0</v>
      </c>
      <c r="K178" s="166" t="s">
        <v>1</v>
      </c>
      <c r="L178" s="32"/>
      <c r="M178" s="170" t="s">
        <v>1</v>
      </c>
      <c r="N178" s="171" t="s">
        <v>36</v>
      </c>
      <c r="O178" s="172">
        <v>0</v>
      </c>
      <c r="P178" s="172">
        <f>O178*H178</f>
        <v>0</v>
      </c>
      <c r="Q178" s="172">
        <v>0</v>
      </c>
      <c r="R178" s="172">
        <f>Q178*H178</f>
        <v>0</v>
      </c>
      <c r="S178" s="172">
        <v>0</v>
      </c>
      <c r="T178" s="173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4" t="s">
        <v>86</v>
      </c>
      <c r="AT178" s="174" t="s">
        <v>158</v>
      </c>
      <c r="AU178" s="174" t="s">
        <v>80</v>
      </c>
      <c r="AY178" s="18" t="s">
        <v>156</v>
      </c>
      <c r="BE178" s="175">
        <f>IF(N178="základní",J178,0)</f>
        <v>0</v>
      </c>
      <c r="BF178" s="175">
        <f>IF(N178="snížená",J178,0)</f>
        <v>0</v>
      </c>
      <c r="BG178" s="175">
        <f>IF(N178="zákl. přenesená",J178,0)</f>
        <v>0</v>
      </c>
      <c r="BH178" s="175">
        <f>IF(N178="sníž. přenesená",J178,0)</f>
        <v>0</v>
      </c>
      <c r="BI178" s="175">
        <f>IF(N178="nulová",J178,0)</f>
        <v>0</v>
      </c>
      <c r="BJ178" s="18" t="s">
        <v>76</v>
      </c>
      <c r="BK178" s="175">
        <f>ROUND(I178*H178,2)</f>
        <v>0</v>
      </c>
      <c r="BL178" s="18" t="s">
        <v>86</v>
      </c>
      <c r="BM178" s="174" t="s">
        <v>198</v>
      </c>
    </row>
    <row r="179" s="2" customFormat="1">
      <c r="A179" s="31"/>
      <c r="B179" s="32"/>
      <c r="C179" s="31"/>
      <c r="D179" s="176" t="s">
        <v>162</v>
      </c>
      <c r="E179" s="31"/>
      <c r="F179" s="177" t="s">
        <v>197</v>
      </c>
      <c r="G179" s="31"/>
      <c r="H179" s="31"/>
      <c r="I179" s="31"/>
      <c r="J179" s="31"/>
      <c r="K179" s="31"/>
      <c r="L179" s="32"/>
      <c r="M179" s="178"/>
      <c r="N179" s="179"/>
      <c r="O179" s="69"/>
      <c r="P179" s="69"/>
      <c r="Q179" s="69"/>
      <c r="R179" s="69"/>
      <c r="S179" s="69"/>
      <c r="T179" s="70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T179" s="18" t="s">
        <v>162</v>
      </c>
      <c r="AU179" s="18" t="s">
        <v>80</v>
      </c>
    </row>
    <row r="180" s="12" customFormat="1" ht="22.8" customHeight="1">
      <c r="A180" s="12"/>
      <c r="B180" s="151"/>
      <c r="C180" s="12"/>
      <c r="D180" s="152" t="s">
        <v>70</v>
      </c>
      <c r="E180" s="161" t="s">
        <v>83</v>
      </c>
      <c r="F180" s="161" t="s">
        <v>199</v>
      </c>
      <c r="G180" s="12"/>
      <c r="H180" s="12"/>
      <c r="I180" s="12"/>
      <c r="J180" s="162">
        <f>BK180</f>
        <v>0</v>
      </c>
      <c r="K180" s="12"/>
      <c r="L180" s="151"/>
      <c r="M180" s="155"/>
      <c r="N180" s="156"/>
      <c r="O180" s="156"/>
      <c r="P180" s="157">
        <f>SUM(P181:P185)</f>
        <v>0</v>
      </c>
      <c r="Q180" s="156"/>
      <c r="R180" s="157">
        <f>SUM(R181:R185)</f>
        <v>0</v>
      </c>
      <c r="S180" s="156"/>
      <c r="T180" s="158">
        <f>SUM(T181:T185)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52" t="s">
        <v>76</v>
      </c>
      <c r="AT180" s="159" t="s">
        <v>70</v>
      </c>
      <c r="AU180" s="159" t="s">
        <v>76</v>
      </c>
      <c r="AY180" s="152" t="s">
        <v>156</v>
      </c>
      <c r="BK180" s="160">
        <f>SUM(BK181:BK185)</f>
        <v>0</v>
      </c>
    </row>
    <row r="181" s="2" customFormat="1" ht="21.75" customHeight="1">
      <c r="A181" s="31"/>
      <c r="B181" s="163"/>
      <c r="C181" s="164" t="s">
        <v>104</v>
      </c>
      <c r="D181" s="164" t="s">
        <v>158</v>
      </c>
      <c r="E181" s="165" t="s">
        <v>200</v>
      </c>
      <c r="F181" s="166" t="s">
        <v>201</v>
      </c>
      <c r="G181" s="167" t="s">
        <v>192</v>
      </c>
      <c r="H181" s="168">
        <v>3.8879999999999999</v>
      </c>
      <c r="I181" s="169">
        <v>0</v>
      </c>
      <c r="J181" s="169">
        <f>ROUND(I181*H181,2)</f>
        <v>0</v>
      </c>
      <c r="K181" s="166" t="s">
        <v>1</v>
      </c>
      <c r="L181" s="32"/>
      <c r="M181" s="170" t="s">
        <v>1</v>
      </c>
      <c r="N181" s="171" t="s">
        <v>36</v>
      </c>
      <c r="O181" s="172">
        <v>0</v>
      </c>
      <c r="P181" s="172">
        <f>O181*H181</f>
        <v>0</v>
      </c>
      <c r="Q181" s="172">
        <v>0</v>
      </c>
      <c r="R181" s="172">
        <f>Q181*H181</f>
        <v>0</v>
      </c>
      <c r="S181" s="172">
        <v>0</v>
      </c>
      <c r="T181" s="173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4" t="s">
        <v>86</v>
      </c>
      <c r="AT181" s="174" t="s">
        <v>158</v>
      </c>
      <c r="AU181" s="174" t="s">
        <v>80</v>
      </c>
      <c r="AY181" s="18" t="s">
        <v>156</v>
      </c>
      <c r="BE181" s="175">
        <f>IF(N181="základní",J181,0)</f>
        <v>0</v>
      </c>
      <c r="BF181" s="175">
        <f>IF(N181="snížená",J181,0)</f>
        <v>0</v>
      </c>
      <c r="BG181" s="175">
        <f>IF(N181="zákl. přenesená",J181,0)</f>
        <v>0</v>
      </c>
      <c r="BH181" s="175">
        <f>IF(N181="sníž. přenesená",J181,0)</f>
        <v>0</v>
      </c>
      <c r="BI181" s="175">
        <f>IF(N181="nulová",J181,0)</f>
        <v>0</v>
      </c>
      <c r="BJ181" s="18" t="s">
        <v>76</v>
      </c>
      <c r="BK181" s="175">
        <f>ROUND(I181*H181,2)</f>
        <v>0</v>
      </c>
      <c r="BL181" s="18" t="s">
        <v>86</v>
      </c>
      <c r="BM181" s="174" t="s">
        <v>202</v>
      </c>
    </row>
    <row r="182" s="2" customFormat="1">
      <c r="A182" s="31"/>
      <c r="B182" s="32"/>
      <c r="C182" s="31"/>
      <c r="D182" s="176" t="s">
        <v>162</v>
      </c>
      <c r="E182" s="31"/>
      <c r="F182" s="177" t="s">
        <v>201</v>
      </c>
      <c r="G182" s="31"/>
      <c r="H182" s="31"/>
      <c r="I182" s="31"/>
      <c r="J182" s="31"/>
      <c r="K182" s="31"/>
      <c r="L182" s="32"/>
      <c r="M182" s="178"/>
      <c r="N182" s="179"/>
      <c r="O182" s="69"/>
      <c r="P182" s="69"/>
      <c r="Q182" s="69"/>
      <c r="R182" s="69"/>
      <c r="S182" s="69"/>
      <c r="T182" s="70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T182" s="18" t="s">
        <v>162</v>
      </c>
      <c r="AU182" s="18" t="s">
        <v>80</v>
      </c>
    </row>
    <row r="183" s="13" customFormat="1">
      <c r="A183" s="13"/>
      <c r="B183" s="180"/>
      <c r="C183" s="13"/>
      <c r="D183" s="176" t="s">
        <v>163</v>
      </c>
      <c r="E183" s="181" t="s">
        <v>1</v>
      </c>
      <c r="F183" s="182" t="s">
        <v>203</v>
      </c>
      <c r="G183" s="13"/>
      <c r="H183" s="181" t="s">
        <v>1</v>
      </c>
      <c r="I183" s="13"/>
      <c r="J183" s="13"/>
      <c r="K183" s="13"/>
      <c r="L183" s="180"/>
      <c r="M183" s="183"/>
      <c r="N183" s="184"/>
      <c r="O183" s="184"/>
      <c r="P183" s="184"/>
      <c r="Q183" s="184"/>
      <c r="R183" s="184"/>
      <c r="S183" s="184"/>
      <c r="T183" s="18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1" t="s">
        <v>163</v>
      </c>
      <c r="AU183" s="181" t="s">
        <v>80</v>
      </c>
      <c r="AV183" s="13" t="s">
        <v>76</v>
      </c>
      <c r="AW183" s="13" t="s">
        <v>27</v>
      </c>
      <c r="AX183" s="13" t="s">
        <v>71</v>
      </c>
      <c r="AY183" s="181" t="s">
        <v>156</v>
      </c>
    </row>
    <row r="184" s="14" customFormat="1">
      <c r="A184" s="14"/>
      <c r="B184" s="186"/>
      <c r="C184" s="14"/>
      <c r="D184" s="176" t="s">
        <v>163</v>
      </c>
      <c r="E184" s="187" t="s">
        <v>1</v>
      </c>
      <c r="F184" s="188" t="s">
        <v>204</v>
      </c>
      <c r="G184" s="14"/>
      <c r="H184" s="189">
        <v>3.8879999999999999</v>
      </c>
      <c r="I184" s="14"/>
      <c r="J184" s="14"/>
      <c r="K184" s="14"/>
      <c r="L184" s="186"/>
      <c r="M184" s="190"/>
      <c r="N184" s="191"/>
      <c r="O184" s="191"/>
      <c r="P184" s="191"/>
      <c r="Q184" s="191"/>
      <c r="R184" s="191"/>
      <c r="S184" s="191"/>
      <c r="T184" s="19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187" t="s">
        <v>163</v>
      </c>
      <c r="AU184" s="187" t="s">
        <v>80</v>
      </c>
      <c r="AV184" s="14" t="s">
        <v>80</v>
      </c>
      <c r="AW184" s="14" t="s">
        <v>27</v>
      </c>
      <c r="AX184" s="14" t="s">
        <v>71</v>
      </c>
      <c r="AY184" s="187" t="s">
        <v>156</v>
      </c>
    </row>
    <row r="185" s="15" customFormat="1">
      <c r="A185" s="15"/>
      <c r="B185" s="193"/>
      <c r="C185" s="15"/>
      <c r="D185" s="176" t="s">
        <v>163</v>
      </c>
      <c r="E185" s="194" t="s">
        <v>1</v>
      </c>
      <c r="F185" s="195" t="s">
        <v>166</v>
      </c>
      <c r="G185" s="15"/>
      <c r="H185" s="196">
        <v>3.8879999999999999</v>
      </c>
      <c r="I185" s="15"/>
      <c r="J185" s="15"/>
      <c r="K185" s="15"/>
      <c r="L185" s="193"/>
      <c r="M185" s="197"/>
      <c r="N185" s="198"/>
      <c r="O185" s="198"/>
      <c r="P185" s="198"/>
      <c r="Q185" s="198"/>
      <c r="R185" s="198"/>
      <c r="S185" s="198"/>
      <c r="T185" s="199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194" t="s">
        <v>163</v>
      </c>
      <c r="AU185" s="194" t="s">
        <v>80</v>
      </c>
      <c r="AV185" s="15" t="s">
        <v>86</v>
      </c>
      <c r="AW185" s="15" t="s">
        <v>27</v>
      </c>
      <c r="AX185" s="15" t="s">
        <v>76</v>
      </c>
      <c r="AY185" s="194" t="s">
        <v>156</v>
      </c>
    </row>
    <row r="186" s="12" customFormat="1" ht="22.8" customHeight="1">
      <c r="A186" s="12"/>
      <c r="B186" s="151"/>
      <c r="C186" s="12"/>
      <c r="D186" s="152" t="s">
        <v>70</v>
      </c>
      <c r="E186" s="161" t="s">
        <v>92</v>
      </c>
      <c r="F186" s="161" t="s">
        <v>205</v>
      </c>
      <c r="G186" s="12"/>
      <c r="H186" s="12"/>
      <c r="I186" s="12"/>
      <c r="J186" s="162">
        <f>BK186</f>
        <v>0</v>
      </c>
      <c r="K186" s="12"/>
      <c r="L186" s="151"/>
      <c r="M186" s="155"/>
      <c r="N186" s="156"/>
      <c r="O186" s="156"/>
      <c r="P186" s="157">
        <f>SUM(P187:P223)</f>
        <v>0</v>
      </c>
      <c r="Q186" s="156"/>
      <c r="R186" s="157">
        <f>SUM(R187:R223)</f>
        <v>0</v>
      </c>
      <c r="S186" s="156"/>
      <c r="T186" s="158">
        <f>SUM(T187:T223)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52" t="s">
        <v>76</v>
      </c>
      <c r="AT186" s="159" t="s">
        <v>70</v>
      </c>
      <c r="AU186" s="159" t="s">
        <v>76</v>
      </c>
      <c r="AY186" s="152" t="s">
        <v>156</v>
      </c>
      <c r="BK186" s="160">
        <f>SUM(BK187:BK223)</f>
        <v>0</v>
      </c>
    </row>
    <row r="187" s="2" customFormat="1" ht="24.15" customHeight="1">
      <c r="A187" s="31"/>
      <c r="B187" s="163"/>
      <c r="C187" s="164" t="s">
        <v>107</v>
      </c>
      <c r="D187" s="164" t="s">
        <v>158</v>
      </c>
      <c r="E187" s="165" t="s">
        <v>206</v>
      </c>
      <c r="F187" s="166" t="s">
        <v>207</v>
      </c>
      <c r="G187" s="167" t="s">
        <v>192</v>
      </c>
      <c r="H187" s="168">
        <v>800.79999999999995</v>
      </c>
      <c r="I187" s="169">
        <v>0</v>
      </c>
      <c r="J187" s="169">
        <f>ROUND(I187*H187,2)</f>
        <v>0</v>
      </c>
      <c r="K187" s="166" t="s">
        <v>1</v>
      </c>
      <c r="L187" s="32"/>
      <c r="M187" s="170" t="s">
        <v>1</v>
      </c>
      <c r="N187" s="171" t="s">
        <v>36</v>
      </c>
      <c r="O187" s="172">
        <v>0</v>
      </c>
      <c r="P187" s="172">
        <f>O187*H187</f>
        <v>0</v>
      </c>
      <c r="Q187" s="172">
        <v>0</v>
      </c>
      <c r="R187" s="172">
        <f>Q187*H187</f>
        <v>0</v>
      </c>
      <c r="S187" s="172">
        <v>0</v>
      </c>
      <c r="T187" s="173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74" t="s">
        <v>86</v>
      </c>
      <c r="AT187" s="174" t="s">
        <v>158</v>
      </c>
      <c r="AU187" s="174" t="s">
        <v>80</v>
      </c>
      <c r="AY187" s="18" t="s">
        <v>156</v>
      </c>
      <c r="BE187" s="175">
        <f>IF(N187="základní",J187,0)</f>
        <v>0</v>
      </c>
      <c r="BF187" s="175">
        <f>IF(N187="snížená",J187,0)</f>
        <v>0</v>
      </c>
      <c r="BG187" s="175">
        <f>IF(N187="zákl. přenesená",J187,0)</f>
        <v>0</v>
      </c>
      <c r="BH187" s="175">
        <f>IF(N187="sníž. přenesená",J187,0)</f>
        <v>0</v>
      </c>
      <c r="BI187" s="175">
        <f>IF(N187="nulová",J187,0)</f>
        <v>0</v>
      </c>
      <c r="BJ187" s="18" t="s">
        <v>76</v>
      </c>
      <c r="BK187" s="175">
        <f>ROUND(I187*H187,2)</f>
        <v>0</v>
      </c>
      <c r="BL187" s="18" t="s">
        <v>86</v>
      </c>
      <c r="BM187" s="174" t="s">
        <v>208</v>
      </c>
    </row>
    <row r="188" s="2" customFormat="1">
      <c r="A188" s="31"/>
      <c r="B188" s="32"/>
      <c r="C188" s="31"/>
      <c r="D188" s="176" t="s">
        <v>162</v>
      </c>
      <c r="E188" s="31"/>
      <c r="F188" s="177" t="s">
        <v>207</v>
      </c>
      <c r="G188" s="31"/>
      <c r="H188" s="31"/>
      <c r="I188" s="31"/>
      <c r="J188" s="31"/>
      <c r="K188" s="31"/>
      <c r="L188" s="32"/>
      <c r="M188" s="178"/>
      <c r="N188" s="179"/>
      <c r="O188" s="69"/>
      <c r="P188" s="69"/>
      <c r="Q188" s="69"/>
      <c r="R188" s="69"/>
      <c r="S188" s="69"/>
      <c r="T188" s="70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T188" s="18" t="s">
        <v>162</v>
      </c>
      <c r="AU188" s="18" t="s">
        <v>80</v>
      </c>
    </row>
    <row r="189" s="13" customFormat="1">
      <c r="A189" s="13"/>
      <c r="B189" s="180"/>
      <c r="C189" s="13"/>
      <c r="D189" s="176" t="s">
        <v>163</v>
      </c>
      <c r="E189" s="181" t="s">
        <v>1</v>
      </c>
      <c r="F189" s="182" t="s">
        <v>209</v>
      </c>
      <c r="G189" s="13"/>
      <c r="H189" s="181" t="s">
        <v>1</v>
      </c>
      <c r="I189" s="13"/>
      <c r="J189" s="13"/>
      <c r="K189" s="13"/>
      <c r="L189" s="180"/>
      <c r="M189" s="183"/>
      <c r="N189" s="184"/>
      <c r="O189" s="184"/>
      <c r="P189" s="184"/>
      <c r="Q189" s="184"/>
      <c r="R189" s="184"/>
      <c r="S189" s="184"/>
      <c r="T189" s="18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81" t="s">
        <v>163</v>
      </c>
      <c r="AU189" s="181" t="s">
        <v>80</v>
      </c>
      <c r="AV189" s="13" t="s">
        <v>76</v>
      </c>
      <c r="AW189" s="13" t="s">
        <v>27</v>
      </c>
      <c r="AX189" s="13" t="s">
        <v>71</v>
      </c>
      <c r="AY189" s="181" t="s">
        <v>156</v>
      </c>
    </row>
    <row r="190" s="14" customFormat="1">
      <c r="A190" s="14"/>
      <c r="B190" s="186"/>
      <c r="C190" s="14"/>
      <c r="D190" s="176" t="s">
        <v>163</v>
      </c>
      <c r="E190" s="187" t="s">
        <v>1</v>
      </c>
      <c r="F190" s="188" t="s">
        <v>210</v>
      </c>
      <c r="G190" s="14"/>
      <c r="H190" s="189">
        <v>800.79999999999995</v>
      </c>
      <c r="I190" s="14"/>
      <c r="J190" s="14"/>
      <c r="K190" s="14"/>
      <c r="L190" s="186"/>
      <c r="M190" s="190"/>
      <c r="N190" s="191"/>
      <c r="O190" s="191"/>
      <c r="P190" s="191"/>
      <c r="Q190" s="191"/>
      <c r="R190" s="191"/>
      <c r="S190" s="191"/>
      <c r="T190" s="19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187" t="s">
        <v>163</v>
      </c>
      <c r="AU190" s="187" t="s">
        <v>80</v>
      </c>
      <c r="AV190" s="14" t="s">
        <v>80</v>
      </c>
      <c r="AW190" s="14" t="s">
        <v>27</v>
      </c>
      <c r="AX190" s="14" t="s">
        <v>71</v>
      </c>
      <c r="AY190" s="187" t="s">
        <v>156</v>
      </c>
    </row>
    <row r="191" s="15" customFormat="1">
      <c r="A191" s="15"/>
      <c r="B191" s="193"/>
      <c r="C191" s="15"/>
      <c r="D191" s="176" t="s">
        <v>163</v>
      </c>
      <c r="E191" s="194" t="s">
        <v>1</v>
      </c>
      <c r="F191" s="195" t="s">
        <v>166</v>
      </c>
      <c r="G191" s="15"/>
      <c r="H191" s="196">
        <v>800.79999999999995</v>
      </c>
      <c r="I191" s="15"/>
      <c r="J191" s="15"/>
      <c r="K191" s="15"/>
      <c r="L191" s="193"/>
      <c r="M191" s="197"/>
      <c r="N191" s="198"/>
      <c r="O191" s="198"/>
      <c r="P191" s="198"/>
      <c r="Q191" s="198"/>
      <c r="R191" s="198"/>
      <c r="S191" s="198"/>
      <c r="T191" s="199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194" t="s">
        <v>163</v>
      </c>
      <c r="AU191" s="194" t="s">
        <v>80</v>
      </c>
      <c r="AV191" s="15" t="s">
        <v>86</v>
      </c>
      <c r="AW191" s="15" t="s">
        <v>27</v>
      </c>
      <c r="AX191" s="15" t="s">
        <v>76</v>
      </c>
      <c r="AY191" s="194" t="s">
        <v>156</v>
      </c>
    </row>
    <row r="192" s="2" customFormat="1" ht="24.15" customHeight="1">
      <c r="A192" s="31"/>
      <c r="B192" s="163"/>
      <c r="C192" s="164" t="s">
        <v>8</v>
      </c>
      <c r="D192" s="164" t="s">
        <v>158</v>
      </c>
      <c r="E192" s="165" t="s">
        <v>211</v>
      </c>
      <c r="F192" s="166" t="s">
        <v>212</v>
      </c>
      <c r="G192" s="167" t="s">
        <v>192</v>
      </c>
      <c r="H192" s="168">
        <v>8.6910000000000007</v>
      </c>
      <c r="I192" s="169">
        <v>0</v>
      </c>
      <c r="J192" s="169">
        <f>ROUND(I192*H192,2)</f>
        <v>0</v>
      </c>
      <c r="K192" s="166" t="s">
        <v>1</v>
      </c>
      <c r="L192" s="32"/>
      <c r="M192" s="170" t="s">
        <v>1</v>
      </c>
      <c r="N192" s="171" t="s">
        <v>36</v>
      </c>
      <c r="O192" s="172">
        <v>0</v>
      </c>
      <c r="P192" s="172">
        <f>O192*H192</f>
        <v>0</v>
      </c>
      <c r="Q192" s="172">
        <v>0</v>
      </c>
      <c r="R192" s="172">
        <f>Q192*H192</f>
        <v>0</v>
      </c>
      <c r="S192" s="172">
        <v>0</v>
      </c>
      <c r="T192" s="173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4" t="s">
        <v>86</v>
      </c>
      <c r="AT192" s="174" t="s">
        <v>158</v>
      </c>
      <c r="AU192" s="174" t="s">
        <v>80</v>
      </c>
      <c r="AY192" s="18" t="s">
        <v>156</v>
      </c>
      <c r="BE192" s="175">
        <f>IF(N192="základní",J192,0)</f>
        <v>0</v>
      </c>
      <c r="BF192" s="175">
        <f>IF(N192="snížená",J192,0)</f>
        <v>0</v>
      </c>
      <c r="BG192" s="175">
        <f>IF(N192="zákl. přenesená",J192,0)</f>
        <v>0</v>
      </c>
      <c r="BH192" s="175">
        <f>IF(N192="sníž. přenesená",J192,0)</f>
        <v>0</v>
      </c>
      <c r="BI192" s="175">
        <f>IF(N192="nulová",J192,0)</f>
        <v>0</v>
      </c>
      <c r="BJ192" s="18" t="s">
        <v>76</v>
      </c>
      <c r="BK192" s="175">
        <f>ROUND(I192*H192,2)</f>
        <v>0</v>
      </c>
      <c r="BL192" s="18" t="s">
        <v>86</v>
      </c>
      <c r="BM192" s="174" t="s">
        <v>213</v>
      </c>
    </row>
    <row r="193" s="2" customFormat="1">
      <c r="A193" s="31"/>
      <c r="B193" s="32"/>
      <c r="C193" s="31"/>
      <c r="D193" s="176" t="s">
        <v>162</v>
      </c>
      <c r="E193" s="31"/>
      <c r="F193" s="177" t="s">
        <v>212</v>
      </c>
      <c r="G193" s="31"/>
      <c r="H193" s="31"/>
      <c r="I193" s="31"/>
      <c r="J193" s="31"/>
      <c r="K193" s="31"/>
      <c r="L193" s="32"/>
      <c r="M193" s="178"/>
      <c r="N193" s="179"/>
      <c r="O193" s="69"/>
      <c r="P193" s="69"/>
      <c r="Q193" s="69"/>
      <c r="R193" s="69"/>
      <c r="S193" s="69"/>
      <c r="T193" s="70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T193" s="18" t="s">
        <v>162</v>
      </c>
      <c r="AU193" s="18" t="s">
        <v>80</v>
      </c>
    </row>
    <row r="194" s="13" customFormat="1">
      <c r="A194" s="13"/>
      <c r="B194" s="180"/>
      <c r="C194" s="13"/>
      <c r="D194" s="176" t="s">
        <v>163</v>
      </c>
      <c r="E194" s="181" t="s">
        <v>1</v>
      </c>
      <c r="F194" s="182" t="s">
        <v>203</v>
      </c>
      <c r="G194" s="13"/>
      <c r="H194" s="181" t="s">
        <v>1</v>
      </c>
      <c r="I194" s="13"/>
      <c r="J194" s="13"/>
      <c r="K194" s="13"/>
      <c r="L194" s="180"/>
      <c r="M194" s="183"/>
      <c r="N194" s="184"/>
      <c r="O194" s="184"/>
      <c r="P194" s="184"/>
      <c r="Q194" s="184"/>
      <c r="R194" s="184"/>
      <c r="S194" s="184"/>
      <c r="T194" s="18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81" t="s">
        <v>163</v>
      </c>
      <c r="AU194" s="181" t="s">
        <v>80</v>
      </c>
      <c r="AV194" s="13" t="s">
        <v>76</v>
      </c>
      <c r="AW194" s="13" t="s">
        <v>27</v>
      </c>
      <c r="AX194" s="13" t="s">
        <v>71</v>
      </c>
      <c r="AY194" s="181" t="s">
        <v>156</v>
      </c>
    </row>
    <row r="195" s="14" customFormat="1">
      <c r="A195" s="14"/>
      <c r="B195" s="186"/>
      <c r="C195" s="14"/>
      <c r="D195" s="176" t="s">
        <v>163</v>
      </c>
      <c r="E195" s="187" t="s">
        <v>1</v>
      </c>
      <c r="F195" s="188" t="s">
        <v>214</v>
      </c>
      <c r="G195" s="14"/>
      <c r="H195" s="189">
        <v>8.6910000000000007</v>
      </c>
      <c r="I195" s="14"/>
      <c r="J195" s="14"/>
      <c r="K195" s="14"/>
      <c r="L195" s="186"/>
      <c r="M195" s="190"/>
      <c r="N195" s="191"/>
      <c r="O195" s="191"/>
      <c r="P195" s="191"/>
      <c r="Q195" s="191"/>
      <c r="R195" s="191"/>
      <c r="S195" s="191"/>
      <c r="T195" s="19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187" t="s">
        <v>163</v>
      </c>
      <c r="AU195" s="187" t="s">
        <v>80</v>
      </c>
      <c r="AV195" s="14" t="s">
        <v>80</v>
      </c>
      <c r="AW195" s="14" t="s">
        <v>27</v>
      </c>
      <c r="AX195" s="14" t="s">
        <v>71</v>
      </c>
      <c r="AY195" s="187" t="s">
        <v>156</v>
      </c>
    </row>
    <row r="196" s="15" customFormat="1">
      <c r="A196" s="15"/>
      <c r="B196" s="193"/>
      <c r="C196" s="15"/>
      <c r="D196" s="176" t="s">
        <v>163</v>
      </c>
      <c r="E196" s="194" t="s">
        <v>1</v>
      </c>
      <c r="F196" s="195" t="s">
        <v>166</v>
      </c>
      <c r="G196" s="15"/>
      <c r="H196" s="196">
        <v>8.6910000000000007</v>
      </c>
      <c r="I196" s="15"/>
      <c r="J196" s="15"/>
      <c r="K196" s="15"/>
      <c r="L196" s="193"/>
      <c r="M196" s="197"/>
      <c r="N196" s="198"/>
      <c r="O196" s="198"/>
      <c r="P196" s="198"/>
      <c r="Q196" s="198"/>
      <c r="R196" s="198"/>
      <c r="S196" s="198"/>
      <c r="T196" s="199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194" t="s">
        <v>163</v>
      </c>
      <c r="AU196" s="194" t="s">
        <v>80</v>
      </c>
      <c r="AV196" s="15" t="s">
        <v>86</v>
      </c>
      <c r="AW196" s="15" t="s">
        <v>27</v>
      </c>
      <c r="AX196" s="15" t="s">
        <v>76</v>
      </c>
      <c r="AY196" s="194" t="s">
        <v>156</v>
      </c>
    </row>
    <row r="197" s="2" customFormat="1" ht="24.15" customHeight="1">
      <c r="A197" s="31"/>
      <c r="B197" s="163"/>
      <c r="C197" s="164" t="s">
        <v>215</v>
      </c>
      <c r="D197" s="164" t="s">
        <v>158</v>
      </c>
      <c r="E197" s="165" t="s">
        <v>216</v>
      </c>
      <c r="F197" s="166" t="s">
        <v>217</v>
      </c>
      <c r="G197" s="167" t="s">
        <v>192</v>
      </c>
      <c r="H197" s="168">
        <v>844.61699999999996</v>
      </c>
      <c r="I197" s="169">
        <v>0</v>
      </c>
      <c r="J197" s="169">
        <f>ROUND(I197*H197,2)</f>
        <v>0</v>
      </c>
      <c r="K197" s="166" t="s">
        <v>1</v>
      </c>
      <c r="L197" s="32"/>
      <c r="M197" s="170" t="s">
        <v>1</v>
      </c>
      <c r="N197" s="171" t="s">
        <v>36</v>
      </c>
      <c r="O197" s="172">
        <v>0</v>
      </c>
      <c r="P197" s="172">
        <f>O197*H197</f>
        <v>0</v>
      </c>
      <c r="Q197" s="172">
        <v>0</v>
      </c>
      <c r="R197" s="172">
        <f>Q197*H197</f>
        <v>0</v>
      </c>
      <c r="S197" s="172">
        <v>0</v>
      </c>
      <c r="T197" s="173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4" t="s">
        <v>86</v>
      </c>
      <c r="AT197" s="174" t="s">
        <v>158</v>
      </c>
      <c r="AU197" s="174" t="s">
        <v>80</v>
      </c>
      <c r="AY197" s="18" t="s">
        <v>156</v>
      </c>
      <c r="BE197" s="175">
        <f>IF(N197="základní",J197,0)</f>
        <v>0</v>
      </c>
      <c r="BF197" s="175">
        <f>IF(N197="snížená",J197,0)</f>
        <v>0</v>
      </c>
      <c r="BG197" s="175">
        <f>IF(N197="zákl. přenesená",J197,0)</f>
        <v>0</v>
      </c>
      <c r="BH197" s="175">
        <f>IF(N197="sníž. přenesená",J197,0)</f>
        <v>0</v>
      </c>
      <c r="BI197" s="175">
        <f>IF(N197="nulová",J197,0)</f>
        <v>0</v>
      </c>
      <c r="BJ197" s="18" t="s">
        <v>76</v>
      </c>
      <c r="BK197" s="175">
        <f>ROUND(I197*H197,2)</f>
        <v>0</v>
      </c>
      <c r="BL197" s="18" t="s">
        <v>86</v>
      </c>
      <c r="BM197" s="174" t="s">
        <v>218</v>
      </c>
    </row>
    <row r="198" s="2" customFormat="1">
      <c r="A198" s="31"/>
      <c r="B198" s="32"/>
      <c r="C198" s="31"/>
      <c r="D198" s="176" t="s">
        <v>162</v>
      </c>
      <c r="E198" s="31"/>
      <c r="F198" s="177" t="s">
        <v>217</v>
      </c>
      <c r="G198" s="31"/>
      <c r="H198" s="31"/>
      <c r="I198" s="31"/>
      <c r="J198" s="31"/>
      <c r="K198" s="31"/>
      <c r="L198" s="32"/>
      <c r="M198" s="178"/>
      <c r="N198" s="179"/>
      <c r="O198" s="69"/>
      <c r="P198" s="69"/>
      <c r="Q198" s="69"/>
      <c r="R198" s="69"/>
      <c r="S198" s="69"/>
      <c r="T198" s="70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T198" s="18" t="s">
        <v>162</v>
      </c>
      <c r="AU198" s="18" t="s">
        <v>80</v>
      </c>
    </row>
    <row r="199" s="14" customFormat="1">
      <c r="A199" s="14"/>
      <c r="B199" s="186"/>
      <c r="C199" s="14"/>
      <c r="D199" s="176" t="s">
        <v>163</v>
      </c>
      <c r="E199" s="187" t="s">
        <v>1</v>
      </c>
      <c r="F199" s="188" t="s">
        <v>219</v>
      </c>
      <c r="G199" s="14"/>
      <c r="H199" s="189">
        <v>844.61699999999996</v>
      </c>
      <c r="I199" s="14"/>
      <c r="J199" s="14"/>
      <c r="K199" s="14"/>
      <c r="L199" s="186"/>
      <c r="M199" s="190"/>
      <c r="N199" s="191"/>
      <c r="O199" s="191"/>
      <c r="P199" s="191"/>
      <c r="Q199" s="191"/>
      <c r="R199" s="191"/>
      <c r="S199" s="191"/>
      <c r="T199" s="19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187" t="s">
        <v>163</v>
      </c>
      <c r="AU199" s="187" t="s">
        <v>80</v>
      </c>
      <c r="AV199" s="14" t="s">
        <v>80</v>
      </c>
      <c r="AW199" s="14" t="s">
        <v>27</v>
      </c>
      <c r="AX199" s="14" t="s">
        <v>71</v>
      </c>
      <c r="AY199" s="187" t="s">
        <v>156</v>
      </c>
    </row>
    <row r="200" s="15" customFormat="1">
      <c r="A200" s="15"/>
      <c r="B200" s="193"/>
      <c r="C200" s="15"/>
      <c r="D200" s="176" t="s">
        <v>163</v>
      </c>
      <c r="E200" s="194" t="s">
        <v>1</v>
      </c>
      <c r="F200" s="195" t="s">
        <v>166</v>
      </c>
      <c r="G200" s="15"/>
      <c r="H200" s="196">
        <v>844.61699999999996</v>
      </c>
      <c r="I200" s="15"/>
      <c r="J200" s="15"/>
      <c r="K200" s="15"/>
      <c r="L200" s="193"/>
      <c r="M200" s="197"/>
      <c r="N200" s="198"/>
      <c r="O200" s="198"/>
      <c r="P200" s="198"/>
      <c r="Q200" s="198"/>
      <c r="R200" s="198"/>
      <c r="S200" s="198"/>
      <c r="T200" s="199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194" t="s">
        <v>163</v>
      </c>
      <c r="AU200" s="194" t="s">
        <v>80</v>
      </c>
      <c r="AV200" s="15" t="s">
        <v>86</v>
      </c>
      <c r="AW200" s="15" t="s">
        <v>27</v>
      </c>
      <c r="AX200" s="15" t="s">
        <v>76</v>
      </c>
      <c r="AY200" s="194" t="s">
        <v>156</v>
      </c>
    </row>
    <row r="201" s="2" customFormat="1" ht="24.15" customHeight="1">
      <c r="A201" s="31"/>
      <c r="B201" s="163"/>
      <c r="C201" s="164" t="s">
        <v>188</v>
      </c>
      <c r="D201" s="164" t="s">
        <v>158</v>
      </c>
      <c r="E201" s="165" t="s">
        <v>220</v>
      </c>
      <c r="F201" s="166" t="s">
        <v>221</v>
      </c>
      <c r="G201" s="167" t="s">
        <v>192</v>
      </c>
      <c r="H201" s="168">
        <v>113.37300000000001</v>
      </c>
      <c r="I201" s="169">
        <v>0</v>
      </c>
      <c r="J201" s="169">
        <f>ROUND(I201*H201,2)</f>
        <v>0</v>
      </c>
      <c r="K201" s="166" t="s">
        <v>1</v>
      </c>
      <c r="L201" s="32"/>
      <c r="M201" s="170" t="s">
        <v>1</v>
      </c>
      <c r="N201" s="171" t="s">
        <v>36</v>
      </c>
      <c r="O201" s="172">
        <v>0</v>
      </c>
      <c r="P201" s="172">
        <f>O201*H201</f>
        <v>0</v>
      </c>
      <c r="Q201" s="172">
        <v>0</v>
      </c>
      <c r="R201" s="172">
        <f>Q201*H201</f>
        <v>0</v>
      </c>
      <c r="S201" s="172">
        <v>0</v>
      </c>
      <c r="T201" s="173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4" t="s">
        <v>86</v>
      </c>
      <c r="AT201" s="174" t="s">
        <v>158</v>
      </c>
      <c r="AU201" s="174" t="s">
        <v>80</v>
      </c>
      <c r="AY201" s="18" t="s">
        <v>156</v>
      </c>
      <c r="BE201" s="175">
        <f>IF(N201="základní",J201,0)</f>
        <v>0</v>
      </c>
      <c r="BF201" s="175">
        <f>IF(N201="snížená",J201,0)</f>
        <v>0</v>
      </c>
      <c r="BG201" s="175">
        <f>IF(N201="zákl. přenesená",J201,0)</f>
        <v>0</v>
      </c>
      <c r="BH201" s="175">
        <f>IF(N201="sníž. přenesená",J201,0)</f>
        <v>0</v>
      </c>
      <c r="BI201" s="175">
        <f>IF(N201="nulová",J201,0)</f>
        <v>0</v>
      </c>
      <c r="BJ201" s="18" t="s">
        <v>76</v>
      </c>
      <c r="BK201" s="175">
        <f>ROUND(I201*H201,2)</f>
        <v>0</v>
      </c>
      <c r="BL201" s="18" t="s">
        <v>86</v>
      </c>
      <c r="BM201" s="174" t="s">
        <v>222</v>
      </c>
    </row>
    <row r="202" s="2" customFormat="1">
      <c r="A202" s="31"/>
      <c r="B202" s="32"/>
      <c r="C202" s="31"/>
      <c r="D202" s="176" t="s">
        <v>162</v>
      </c>
      <c r="E202" s="31"/>
      <c r="F202" s="177" t="s">
        <v>221</v>
      </c>
      <c r="G202" s="31"/>
      <c r="H202" s="31"/>
      <c r="I202" s="31"/>
      <c r="J202" s="31"/>
      <c r="K202" s="31"/>
      <c r="L202" s="32"/>
      <c r="M202" s="178"/>
      <c r="N202" s="179"/>
      <c r="O202" s="69"/>
      <c r="P202" s="69"/>
      <c r="Q202" s="69"/>
      <c r="R202" s="69"/>
      <c r="S202" s="69"/>
      <c r="T202" s="70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T202" s="18" t="s">
        <v>162</v>
      </c>
      <c r="AU202" s="18" t="s">
        <v>80</v>
      </c>
    </row>
    <row r="203" s="13" customFormat="1">
      <c r="A203" s="13"/>
      <c r="B203" s="180"/>
      <c r="C203" s="13"/>
      <c r="D203" s="176" t="s">
        <v>163</v>
      </c>
      <c r="E203" s="181" t="s">
        <v>1</v>
      </c>
      <c r="F203" s="182" t="s">
        <v>223</v>
      </c>
      <c r="G203" s="13"/>
      <c r="H203" s="181" t="s">
        <v>1</v>
      </c>
      <c r="I203" s="13"/>
      <c r="J203" s="13"/>
      <c r="K203" s="13"/>
      <c r="L203" s="180"/>
      <c r="M203" s="183"/>
      <c r="N203" s="184"/>
      <c r="O203" s="184"/>
      <c r="P203" s="184"/>
      <c r="Q203" s="184"/>
      <c r="R203" s="184"/>
      <c r="S203" s="184"/>
      <c r="T203" s="18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81" t="s">
        <v>163</v>
      </c>
      <c r="AU203" s="181" t="s">
        <v>80</v>
      </c>
      <c r="AV203" s="13" t="s">
        <v>76</v>
      </c>
      <c r="AW203" s="13" t="s">
        <v>27</v>
      </c>
      <c r="AX203" s="13" t="s">
        <v>71</v>
      </c>
      <c r="AY203" s="181" t="s">
        <v>156</v>
      </c>
    </row>
    <row r="204" s="14" customFormat="1">
      <c r="A204" s="14"/>
      <c r="B204" s="186"/>
      <c r="C204" s="14"/>
      <c r="D204" s="176" t="s">
        <v>163</v>
      </c>
      <c r="E204" s="187" t="s">
        <v>1</v>
      </c>
      <c r="F204" s="188" t="s">
        <v>224</v>
      </c>
      <c r="G204" s="14"/>
      <c r="H204" s="189">
        <v>33.344999999999999</v>
      </c>
      <c r="I204" s="14"/>
      <c r="J204" s="14"/>
      <c r="K204" s="14"/>
      <c r="L204" s="186"/>
      <c r="M204" s="190"/>
      <c r="N204" s="191"/>
      <c r="O204" s="191"/>
      <c r="P204" s="191"/>
      <c r="Q204" s="191"/>
      <c r="R204" s="191"/>
      <c r="S204" s="191"/>
      <c r="T204" s="19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187" t="s">
        <v>163</v>
      </c>
      <c r="AU204" s="187" t="s">
        <v>80</v>
      </c>
      <c r="AV204" s="14" t="s">
        <v>80</v>
      </c>
      <c r="AW204" s="14" t="s">
        <v>27</v>
      </c>
      <c r="AX204" s="14" t="s">
        <v>71</v>
      </c>
      <c r="AY204" s="187" t="s">
        <v>156</v>
      </c>
    </row>
    <row r="205" s="14" customFormat="1">
      <c r="A205" s="14"/>
      <c r="B205" s="186"/>
      <c r="C205" s="14"/>
      <c r="D205" s="176" t="s">
        <v>163</v>
      </c>
      <c r="E205" s="187" t="s">
        <v>1</v>
      </c>
      <c r="F205" s="188" t="s">
        <v>225</v>
      </c>
      <c r="G205" s="14"/>
      <c r="H205" s="189">
        <v>80.028000000000006</v>
      </c>
      <c r="I205" s="14"/>
      <c r="J205" s="14"/>
      <c r="K205" s="14"/>
      <c r="L205" s="186"/>
      <c r="M205" s="190"/>
      <c r="N205" s="191"/>
      <c r="O205" s="191"/>
      <c r="P205" s="191"/>
      <c r="Q205" s="191"/>
      <c r="R205" s="191"/>
      <c r="S205" s="191"/>
      <c r="T205" s="19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187" t="s">
        <v>163</v>
      </c>
      <c r="AU205" s="187" t="s">
        <v>80</v>
      </c>
      <c r="AV205" s="14" t="s">
        <v>80</v>
      </c>
      <c r="AW205" s="14" t="s">
        <v>27</v>
      </c>
      <c r="AX205" s="14" t="s">
        <v>71</v>
      </c>
      <c r="AY205" s="187" t="s">
        <v>156</v>
      </c>
    </row>
    <row r="206" s="15" customFormat="1">
      <c r="A206" s="15"/>
      <c r="B206" s="193"/>
      <c r="C206" s="15"/>
      <c r="D206" s="176" t="s">
        <v>163</v>
      </c>
      <c r="E206" s="194" t="s">
        <v>1</v>
      </c>
      <c r="F206" s="195" t="s">
        <v>166</v>
      </c>
      <c r="G206" s="15"/>
      <c r="H206" s="196">
        <v>113.37300000000001</v>
      </c>
      <c r="I206" s="15"/>
      <c r="J206" s="15"/>
      <c r="K206" s="15"/>
      <c r="L206" s="193"/>
      <c r="M206" s="197"/>
      <c r="N206" s="198"/>
      <c r="O206" s="198"/>
      <c r="P206" s="198"/>
      <c r="Q206" s="198"/>
      <c r="R206" s="198"/>
      <c r="S206" s="198"/>
      <c r="T206" s="199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194" t="s">
        <v>163</v>
      </c>
      <c r="AU206" s="194" t="s">
        <v>80</v>
      </c>
      <c r="AV206" s="15" t="s">
        <v>86</v>
      </c>
      <c r="AW206" s="15" t="s">
        <v>27</v>
      </c>
      <c r="AX206" s="15" t="s">
        <v>76</v>
      </c>
      <c r="AY206" s="194" t="s">
        <v>156</v>
      </c>
    </row>
    <row r="207" s="2" customFormat="1" ht="24.15" customHeight="1">
      <c r="A207" s="31"/>
      <c r="B207" s="163"/>
      <c r="C207" s="164" t="s">
        <v>226</v>
      </c>
      <c r="D207" s="164" t="s">
        <v>158</v>
      </c>
      <c r="E207" s="165" t="s">
        <v>227</v>
      </c>
      <c r="F207" s="166" t="s">
        <v>228</v>
      </c>
      <c r="G207" s="167" t="s">
        <v>192</v>
      </c>
      <c r="H207" s="168">
        <v>2.5600000000000001</v>
      </c>
      <c r="I207" s="169">
        <v>0</v>
      </c>
      <c r="J207" s="169">
        <f>ROUND(I207*H207,2)</f>
        <v>0</v>
      </c>
      <c r="K207" s="166" t="s">
        <v>1</v>
      </c>
      <c r="L207" s="32"/>
      <c r="M207" s="170" t="s">
        <v>1</v>
      </c>
      <c r="N207" s="171" t="s">
        <v>36</v>
      </c>
      <c r="O207" s="172">
        <v>0</v>
      </c>
      <c r="P207" s="172">
        <f>O207*H207</f>
        <v>0</v>
      </c>
      <c r="Q207" s="172">
        <v>0</v>
      </c>
      <c r="R207" s="172">
        <f>Q207*H207</f>
        <v>0</v>
      </c>
      <c r="S207" s="172">
        <v>0</v>
      </c>
      <c r="T207" s="173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4" t="s">
        <v>86</v>
      </c>
      <c r="AT207" s="174" t="s">
        <v>158</v>
      </c>
      <c r="AU207" s="174" t="s">
        <v>80</v>
      </c>
      <c r="AY207" s="18" t="s">
        <v>156</v>
      </c>
      <c r="BE207" s="175">
        <f>IF(N207="základní",J207,0)</f>
        <v>0</v>
      </c>
      <c r="BF207" s="175">
        <f>IF(N207="snížená",J207,0)</f>
        <v>0</v>
      </c>
      <c r="BG207" s="175">
        <f>IF(N207="zákl. přenesená",J207,0)</f>
        <v>0</v>
      </c>
      <c r="BH207" s="175">
        <f>IF(N207="sníž. přenesená",J207,0)</f>
        <v>0</v>
      </c>
      <c r="BI207" s="175">
        <f>IF(N207="nulová",J207,0)</f>
        <v>0</v>
      </c>
      <c r="BJ207" s="18" t="s">
        <v>76</v>
      </c>
      <c r="BK207" s="175">
        <f>ROUND(I207*H207,2)</f>
        <v>0</v>
      </c>
      <c r="BL207" s="18" t="s">
        <v>86</v>
      </c>
      <c r="BM207" s="174" t="s">
        <v>229</v>
      </c>
    </row>
    <row r="208" s="2" customFormat="1">
      <c r="A208" s="31"/>
      <c r="B208" s="32"/>
      <c r="C208" s="31"/>
      <c r="D208" s="176" t="s">
        <v>162</v>
      </c>
      <c r="E208" s="31"/>
      <c r="F208" s="177" t="s">
        <v>228</v>
      </c>
      <c r="G208" s="31"/>
      <c r="H208" s="31"/>
      <c r="I208" s="31"/>
      <c r="J208" s="31"/>
      <c r="K208" s="31"/>
      <c r="L208" s="32"/>
      <c r="M208" s="178"/>
      <c r="N208" s="179"/>
      <c r="O208" s="69"/>
      <c r="P208" s="69"/>
      <c r="Q208" s="69"/>
      <c r="R208" s="69"/>
      <c r="S208" s="69"/>
      <c r="T208" s="70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T208" s="18" t="s">
        <v>162</v>
      </c>
      <c r="AU208" s="18" t="s">
        <v>80</v>
      </c>
    </row>
    <row r="209" s="13" customFormat="1">
      <c r="A209" s="13"/>
      <c r="B209" s="180"/>
      <c r="C209" s="13"/>
      <c r="D209" s="176" t="s">
        <v>163</v>
      </c>
      <c r="E209" s="181" t="s">
        <v>1</v>
      </c>
      <c r="F209" s="182" t="s">
        <v>230</v>
      </c>
      <c r="G209" s="13"/>
      <c r="H209" s="181" t="s">
        <v>1</v>
      </c>
      <c r="I209" s="13"/>
      <c r="J209" s="13"/>
      <c r="K209" s="13"/>
      <c r="L209" s="180"/>
      <c r="M209" s="183"/>
      <c r="N209" s="184"/>
      <c r="O209" s="184"/>
      <c r="P209" s="184"/>
      <c r="Q209" s="184"/>
      <c r="R209" s="184"/>
      <c r="S209" s="184"/>
      <c r="T209" s="18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1" t="s">
        <v>163</v>
      </c>
      <c r="AU209" s="181" t="s">
        <v>80</v>
      </c>
      <c r="AV209" s="13" t="s">
        <v>76</v>
      </c>
      <c r="AW209" s="13" t="s">
        <v>27</v>
      </c>
      <c r="AX209" s="13" t="s">
        <v>71</v>
      </c>
      <c r="AY209" s="181" t="s">
        <v>156</v>
      </c>
    </row>
    <row r="210" s="14" customFormat="1">
      <c r="A210" s="14"/>
      <c r="B210" s="186"/>
      <c r="C210" s="14"/>
      <c r="D210" s="176" t="s">
        <v>163</v>
      </c>
      <c r="E210" s="187" t="s">
        <v>1</v>
      </c>
      <c r="F210" s="188" t="s">
        <v>231</v>
      </c>
      <c r="G210" s="14"/>
      <c r="H210" s="189">
        <v>2.5600000000000001</v>
      </c>
      <c r="I210" s="14"/>
      <c r="J210" s="14"/>
      <c r="K210" s="14"/>
      <c r="L210" s="186"/>
      <c r="M210" s="190"/>
      <c r="N210" s="191"/>
      <c r="O210" s="191"/>
      <c r="P210" s="191"/>
      <c r="Q210" s="191"/>
      <c r="R210" s="191"/>
      <c r="S210" s="191"/>
      <c r="T210" s="192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187" t="s">
        <v>163</v>
      </c>
      <c r="AU210" s="187" t="s">
        <v>80</v>
      </c>
      <c r="AV210" s="14" t="s">
        <v>80</v>
      </c>
      <c r="AW210" s="14" t="s">
        <v>27</v>
      </c>
      <c r="AX210" s="14" t="s">
        <v>71</v>
      </c>
      <c r="AY210" s="187" t="s">
        <v>156</v>
      </c>
    </row>
    <row r="211" s="15" customFormat="1">
      <c r="A211" s="15"/>
      <c r="B211" s="193"/>
      <c r="C211" s="15"/>
      <c r="D211" s="176" t="s">
        <v>163</v>
      </c>
      <c r="E211" s="194" t="s">
        <v>1</v>
      </c>
      <c r="F211" s="195" t="s">
        <v>166</v>
      </c>
      <c r="G211" s="15"/>
      <c r="H211" s="196">
        <v>2.5600000000000001</v>
      </c>
      <c r="I211" s="15"/>
      <c r="J211" s="15"/>
      <c r="K211" s="15"/>
      <c r="L211" s="193"/>
      <c r="M211" s="197"/>
      <c r="N211" s="198"/>
      <c r="O211" s="198"/>
      <c r="P211" s="198"/>
      <c r="Q211" s="198"/>
      <c r="R211" s="198"/>
      <c r="S211" s="198"/>
      <c r="T211" s="199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194" t="s">
        <v>163</v>
      </c>
      <c r="AU211" s="194" t="s">
        <v>80</v>
      </c>
      <c r="AV211" s="15" t="s">
        <v>86</v>
      </c>
      <c r="AW211" s="15" t="s">
        <v>27</v>
      </c>
      <c r="AX211" s="15" t="s">
        <v>76</v>
      </c>
      <c r="AY211" s="194" t="s">
        <v>156</v>
      </c>
    </row>
    <row r="212" s="2" customFormat="1" ht="37.8" customHeight="1">
      <c r="A212" s="31"/>
      <c r="B212" s="163"/>
      <c r="C212" s="164" t="s">
        <v>193</v>
      </c>
      <c r="D212" s="164" t="s">
        <v>158</v>
      </c>
      <c r="E212" s="165" t="s">
        <v>232</v>
      </c>
      <c r="F212" s="166" t="s">
        <v>233</v>
      </c>
      <c r="G212" s="167" t="s">
        <v>234</v>
      </c>
      <c r="H212" s="168">
        <v>10.24</v>
      </c>
      <c r="I212" s="169">
        <v>0</v>
      </c>
      <c r="J212" s="169">
        <f>ROUND(I212*H212,2)</f>
        <v>0</v>
      </c>
      <c r="K212" s="166" t="s">
        <v>1</v>
      </c>
      <c r="L212" s="32"/>
      <c r="M212" s="170" t="s">
        <v>1</v>
      </c>
      <c r="N212" s="171" t="s">
        <v>36</v>
      </c>
      <c r="O212" s="172">
        <v>0</v>
      </c>
      <c r="P212" s="172">
        <f>O212*H212</f>
        <v>0</v>
      </c>
      <c r="Q212" s="172">
        <v>0</v>
      </c>
      <c r="R212" s="172">
        <f>Q212*H212</f>
        <v>0</v>
      </c>
      <c r="S212" s="172">
        <v>0</v>
      </c>
      <c r="T212" s="173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4" t="s">
        <v>86</v>
      </c>
      <c r="AT212" s="174" t="s">
        <v>158</v>
      </c>
      <c r="AU212" s="174" t="s">
        <v>80</v>
      </c>
      <c r="AY212" s="18" t="s">
        <v>156</v>
      </c>
      <c r="BE212" s="175">
        <f>IF(N212="základní",J212,0)</f>
        <v>0</v>
      </c>
      <c r="BF212" s="175">
        <f>IF(N212="snížená",J212,0)</f>
        <v>0</v>
      </c>
      <c r="BG212" s="175">
        <f>IF(N212="zákl. přenesená",J212,0)</f>
        <v>0</v>
      </c>
      <c r="BH212" s="175">
        <f>IF(N212="sníž. přenesená",J212,0)</f>
        <v>0</v>
      </c>
      <c r="BI212" s="175">
        <f>IF(N212="nulová",J212,0)</f>
        <v>0</v>
      </c>
      <c r="BJ212" s="18" t="s">
        <v>76</v>
      </c>
      <c r="BK212" s="175">
        <f>ROUND(I212*H212,2)</f>
        <v>0</v>
      </c>
      <c r="BL212" s="18" t="s">
        <v>86</v>
      </c>
      <c r="BM212" s="174" t="s">
        <v>235</v>
      </c>
    </row>
    <row r="213" s="2" customFormat="1">
      <c r="A213" s="31"/>
      <c r="B213" s="32"/>
      <c r="C213" s="31"/>
      <c r="D213" s="176" t="s">
        <v>162</v>
      </c>
      <c r="E213" s="31"/>
      <c r="F213" s="177" t="s">
        <v>233</v>
      </c>
      <c r="G213" s="31"/>
      <c r="H213" s="31"/>
      <c r="I213" s="31"/>
      <c r="J213" s="31"/>
      <c r="K213" s="31"/>
      <c r="L213" s="32"/>
      <c r="M213" s="178"/>
      <c r="N213" s="179"/>
      <c r="O213" s="69"/>
      <c r="P213" s="69"/>
      <c r="Q213" s="69"/>
      <c r="R213" s="69"/>
      <c r="S213" s="69"/>
      <c r="T213" s="70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T213" s="18" t="s">
        <v>162</v>
      </c>
      <c r="AU213" s="18" t="s">
        <v>80</v>
      </c>
    </row>
    <row r="214" s="13" customFormat="1">
      <c r="A214" s="13"/>
      <c r="B214" s="180"/>
      <c r="C214" s="13"/>
      <c r="D214" s="176" t="s">
        <v>163</v>
      </c>
      <c r="E214" s="181" t="s">
        <v>1</v>
      </c>
      <c r="F214" s="182" t="s">
        <v>236</v>
      </c>
      <c r="G214" s="13"/>
      <c r="H214" s="181" t="s">
        <v>1</v>
      </c>
      <c r="I214" s="13"/>
      <c r="J214" s="13"/>
      <c r="K214" s="13"/>
      <c r="L214" s="180"/>
      <c r="M214" s="183"/>
      <c r="N214" s="184"/>
      <c r="O214" s="184"/>
      <c r="P214" s="184"/>
      <c r="Q214" s="184"/>
      <c r="R214" s="184"/>
      <c r="S214" s="184"/>
      <c r="T214" s="18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1" t="s">
        <v>163</v>
      </c>
      <c r="AU214" s="181" t="s">
        <v>80</v>
      </c>
      <c r="AV214" s="13" t="s">
        <v>76</v>
      </c>
      <c r="AW214" s="13" t="s">
        <v>27</v>
      </c>
      <c r="AX214" s="13" t="s">
        <v>71</v>
      </c>
      <c r="AY214" s="181" t="s">
        <v>156</v>
      </c>
    </row>
    <row r="215" s="14" customFormat="1">
      <c r="A215" s="14"/>
      <c r="B215" s="186"/>
      <c r="C215" s="14"/>
      <c r="D215" s="176" t="s">
        <v>163</v>
      </c>
      <c r="E215" s="187" t="s">
        <v>1</v>
      </c>
      <c r="F215" s="188" t="s">
        <v>237</v>
      </c>
      <c r="G215" s="14"/>
      <c r="H215" s="189">
        <v>10.24</v>
      </c>
      <c r="I215" s="14"/>
      <c r="J215" s="14"/>
      <c r="K215" s="14"/>
      <c r="L215" s="186"/>
      <c r="M215" s="190"/>
      <c r="N215" s="191"/>
      <c r="O215" s="191"/>
      <c r="P215" s="191"/>
      <c r="Q215" s="191"/>
      <c r="R215" s="191"/>
      <c r="S215" s="191"/>
      <c r="T215" s="19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187" t="s">
        <v>163</v>
      </c>
      <c r="AU215" s="187" t="s">
        <v>80</v>
      </c>
      <c r="AV215" s="14" t="s">
        <v>80</v>
      </c>
      <c r="AW215" s="14" t="s">
        <v>27</v>
      </c>
      <c r="AX215" s="14" t="s">
        <v>71</v>
      </c>
      <c r="AY215" s="187" t="s">
        <v>156</v>
      </c>
    </row>
    <row r="216" s="15" customFormat="1">
      <c r="A216" s="15"/>
      <c r="B216" s="193"/>
      <c r="C216" s="15"/>
      <c r="D216" s="176" t="s">
        <v>163</v>
      </c>
      <c r="E216" s="194" t="s">
        <v>1</v>
      </c>
      <c r="F216" s="195" t="s">
        <v>166</v>
      </c>
      <c r="G216" s="15"/>
      <c r="H216" s="196">
        <v>10.24</v>
      </c>
      <c r="I216" s="15"/>
      <c r="J216" s="15"/>
      <c r="K216" s="15"/>
      <c r="L216" s="193"/>
      <c r="M216" s="197"/>
      <c r="N216" s="198"/>
      <c r="O216" s="198"/>
      <c r="P216" s="198"/>
      <c r="Q216" s="198"/>
      <c r="R216" s="198"/>
      <c r="S216" s="198"/>
      <c r="T216" s="199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194" t="s">
        <v>163</v>
      </c>
      <c r="AU216" s="194" t="s">
        <v>80</v>
      </c>
      <c r="AV216" s="15" t="s">
        <v>86</v>
      </c>
      <c r="AW216" s="15" t="s">
        <v>27</v>
      </c>
      <c r="AX216" s="15" t="s">
        <v>76</v>
      </c>
      <c r="AY216" s="194" t="s">
        <v>156</v>
      </c>
    </row>
    <row r="217" s="2" customFormat="1" ht="24.15" customHeight="1">
      <c r="A217" s="31"/>
      <c r="B217" s="163"/>
      <c r="C217" s="200" t="s">
        <v>238</v>
      </c>
      <c r="D217" s="200" t="s">
        <v>239</v>
      </c>
      <c r="E217" s="201" t="s">
        <v>240</v>
      </c>
      <c r="F217" s="202" t="s">
        <v>241</v>
      </c>
      <c r="G217" s="203" t="s">
        <v>192</v>
      </c>
      <c r="H217" s="204">
        <v>2.8159999999999998</v>
      </c>
      <c r="I217" s="205">
        <v>0</v>
      </c>
      <c r="J217" s="205">
        <f>ROUND(I217*H217,2)</f>
        <v>0</v>
      </c>
      <c r="K217" s="202" t="s">
        <v>1</v>
      </c>
      <c r="L217" s="206"/>
      <c r="M217" s="207" t="s">
        <v>1</v>
      </c>
      <c r="N217" s="208" t="s">
        <v>36</v>
      </c>
      <c r="O217" s="172">
        <v>0</v>
      </c>
      <c r="P217" s="172">
        <f>O217*H217</f>
        <v>0</v>
      </c>
      <c r="Q217" s="172">
        <v>0</v>
      </c>
      <c r="R217" s="172">
        <f>Q217*H217</f>
        <v>0</v>
      </c>
      <c r="S217" s="172">
        <v>0</v>
      </c>
      <c r="T217" s="173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4" t="s">
        <v>177</v>
      </c>
      <c r="AT217" s="174" t="s">
        <v>239</v>
      </c>
      <c r="AU217" s="174" t="s">
        <v>80</v>
      </c>
      <c r="AY217" s="18" t="s">
        <v>156</v>
      </c>
      <c r="BE217" s="175">
        <f>IF(N217="základní",J217,0)</f>
        <v>0</v>
      </c>
      <c r="BF217" s="175">
        <f>IF(N217="snížená",J217,0)</f>
        <v>0</v>
      </c>
      <c r="BG217" s="175">
        <f>IF(N217="zákl. přenesená",J217,0)</f>
        <v>0</v>
      </c>
      <c r="BH217" s="175">
        <f>IF(N217="sníž. přenesená",J217,0)</f>
        <v>0</v>
      </c>
      <c r="BI217" s="175">
        <f>IF(N217="nulová",J217,0)</f>
        <v>0</v>
      </c>
      <c r="BJ217" s="18" t="s">
        <v>76</v>
      </c>
      <c r="BK217" s="175">
        <f>ROUND(I217*H217,2)</f>
        <v>0</v>
      </c>
      <c r="BL217" s="18" t="s">
        <v>86</v>
      </c>
      <c r="BM217" s="174" t="s">
        <v>242</v>
      </c>
    </row>
    <row r="218" s="2" customFormat="1">
      <c r="A218" s="31"/>
      <c r="B218" s="32"/>
      <c r="C218" s="31"/>
      <c r="D218" s="176" t="s">
        <v>162</v>
      </c>
      <c r="E218" s="31"/>
      <c r="F218" s="177" t="s">
        <v>241</v>
      </c>
      <c r="G218" s="31"/>
      <c r="H218" s="31"/>
      <c r="I218" s="31"/>
      <c r="J218" s="31"/>
      <c r="K218" s="31"/>
      <c r="L218" s="32"/>
      <c r="M218" s="178"/>
      <c r="N218" s="179"/>
      <c r="O218" s="69"/>
      <c r="P218" s="69"/>
      <c r="Q218" s="69"/>
      <c r="R218" s="69"/>
      <c r="S218" s="69"/>
      <c r="T218" s="70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T218" s="18" t="s">
        <v>162</v>
      </c>
      <c r="AU218" s="18" t="s">
        <v>80</v>
      </c>
    </row>
    <row r="219" s="13" customFormat="1">
      <c r="A219" s="13"/>
      <c r="B219" s="180"/>
      <c r="C219" s="13"/>
      <c r="D219" s="176" t="s">
        <v>163</v>
      </c>
      <c r="E219" s="181" t="s">
        <v>1</v>
      </c>
      <c r="F219" s="182" t="s">
        <v>243</v>
      </c>
      <c r="G219" s="13"/>
      <c r="H219" s="181" t="s">
        <v>1</v>
      </c>
      <c r="I219" s="13"/>
      <c r="J219" s="13"/>
      <c r="K219" s="13"/>
      <c r="L219" s="180"/>
      <c r="M219" s="183"/>
      <c r="N219" s="184"/>
      <c r="O219" s="184"/>
      <c r="P219" s="184"/>
      <c r="Q219" s="184"/>
      <c r="R219" s="184"/>
      <c r="S219" s="184"/>
      <c r="T219" s="18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1" t="s">
        <v>163</v>
      </c>
      <c r="AU219" s="181" t="s">
        <v>80</v>
      </c>
      <c r="AV219" s="13" t="s">
        <v>76</v>
      </c>
      <c r="AW219" s="13" t="s">
        <v>27</v>
      </c>
      <c r="AX219" s="13" t="s">
        <v>71</v>
      </c>
      <c r="AY219" s="181" t="s">
        <v>156</v>
      </c>
    </row>
    <row r="220" s="14" customFormat="1">
      <c r="A220" s="14"/>
      <c r="B220" s="186"/>
      <c r="C220" s="14"/>
      <c r="D220" s="176" t="s">
        <v>163</v>
      </c>
      <c r="E220" s="187" t="s">
        <v>1</v>
      </c>
      <c r="F220" s="188" t="s">
        <v>244</v>
      </c>
      <c r="G220" s="14"/>
      <c r="H220" s="189">
        <v>2.8159999999999998</v>
      </c>
      <c r="I220" s="14"/>
      <c r="J220" s="14"/>
      <c r="K220" s="14"/>
      <c r="L220" s="186"/>
      <c r="M220" s="190"/>
      <c r="N220" s="191"/>
      <c r="O220" s="191"/>
      <c r="P220" s="191"/>
      <c r="Q220" s="191"/>
      <c r="R220" s="191"/>
      <c r="S220" s="191"/>
      <c r="T220" s="19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187" t="s">
        <v>163</v>
      </c>
      <c r="AU220" s="187" t="s">
        <v>80</v>
      </c>
      <c r="AV220" s="14" t="s">
        <v>80</v>
      </c>
      <c r="AW220" s="14" t="s">
        <v>27</v>
      </c>
      <c r="AX220" s="14" t="s">
        <v>71</v>
      </c>
      <c r="AY220" s="187" t="s">
        <v>156</v>
      </c>
    </row>
    <row r="221" s="15" customFormat="1">
      <c r="A221" s="15"/>
      <c r="B221" s="193"/>
      <c r="C221" s="15"/>
      <c r="D221" s="176" t="s">
        <v>163</v>
      </c>
      <c r="E221" s="194" t="s">
        <v>1</v>
      </c>
      <c r="F221" s="195" t="s">
        <v>166</v>
      </c>
      <c r="G221" s="15"/>
      <c r="H221" s="196">
        <v>2.8159999999999998</v>
      </c>
      <c r="I221" s="15"/>
      <c r="J221" s="15"/>
      <c r="K221" s="15"/>
      <c r="L221" s="193"/>
      <c r="M221" s="197"/>
      <c r="N221" s="198"/>
      <c r="O221" s="198"/>
      <c r="P221" s="198"/>
      <c r="Q221" s="198"/>
      <c r="R221" s="198"/>
      <c r="S221" s="198"/>
      <c r="T221" s="199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194" t="s">
        <v>163</v>
      </c>
      <c r="AU221" s="194" t="s">
        <v>80</v>
      </c>
      <c r="AV221" s="15" t="s">
        <v>86</v>
      </c>
      <c r="AW221" s="15" t="s">
        <v>27</v>
      </c>
      <c r="AX221" s="15" t="s">
        <v>76</v>
      </c>
      <c r="AY221" s="194" t="s">
        <v>156</v>
      </c>
    </row>
    <row r="222" s="2" customFormat="1" ht="24.15" customHeight="1">
      <c r="A222" s="31"/>
      <c r="B222" s="163"/>
      <c r="C222" s="164" t="s">
        <v>198</v>
      </c>
      <c r="D222" s="164" t="s">
        <v>158</v>
      </c>
      <c r="E222" s="165" t="s">
        <v>245</v>
      </c>
      <c r="F222" s="166" t="s">
        <v>246</v>
      </c>
      <c r="G222" s="167" t="s">
        <v>192</v>
      </c>
      <c r="H222" s="168">
        <v>2.5600000000000001</v>
      </c>
      <c r="I222" s="169">
        <v>0</v>
      </c>
      <c r="J222" s="169">
        <f>ROUND(I222*H222,2)</f>
        <v>0</v>
      </c>
      <c r="K222" s="166" t="s">
        <v>1</v>
      </c>
      <c r="L222" s="32"/>
      <c r="M222" s="170" t="s">
        <v>1</v>
      </c>
      <c r="N222" s="171" t="s">
        <v>36</v>
      </c>
      <c r="O222" s="172">
        <v>0</v>
      </c>
      <c r="P222" s="172">
        <f>O222*H222</f>
        <v>0</v>
      </c>
      <c r="Q222" s="172">
        <v>0</v>
      </c>
      <c r="R222" s="172">
        <f>Q222*H222</f>
        <v>0</v>
      </c>
      <c r="S222" s="172">
        <v>0</v>
      </c>
      <c r="T222" s="173">
        <f>S222*H222</f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74" t="s">
        <v>86</v>
      </c>
      <c r="AT222" s="174" t="s">
        <v>158</v>
      </c>
      <c r="AU222" s="174" t="s">
        <v>80</v>
      </c>
      <c r="AY222" s="18" t="s">
        <v>156</v>
      </c>
      <c r="BE222" s="175">
        <f>IF(N222="základní",J222,0)</f>
        <v>0</v>
      </c>
      <c r="BF222" s="175">
        <f>IF(N222="snížená",J222,0)</f>
        <v>0</v>
      </c>
      <c r="BG222" s="175">
        <f>IF(N222="zákl. přenesená",J222,0)</f>
        <v>0</v>
      </c>
      <c r="BH222" s="175">
        <f>IF(N222="sníž. přenesená",J222,0)</f>
        <v>0</v>
      </c>
      <c r="BI222" s="175">
        <f>IF(N222="nulová",J222,0)</f>
        <v>0</v>
      </c>
      <c r="BJ222" s="18" t="s">
        <v>76</v>
      </c>
      <c r="BK222" s="175">
        <f>ROUND(I222*H222,2)</f>
        <v>0</v>
      </c>
      <c r="BL222" s="18" t="s">
        <v>86</v>
      </c>
      <c r="BM222" s="174" t="s">
        <v>247</v>
      </c>
    </row>
    <row r="223" s="2" customFormat="1">
      <c r="A223" s="31"/>
      <c r="B223" s="32"/>
      <c r="C223" s="31"/>
      <c r="D223" s="176" t="s">
        <v>162</v>
      </c>
      <c r="E223" s="31"/>
      <c r="F223" s="177" t="s">
        <v>246</v>
      </c>
      <c r="G223" s="31"/>
      <c r="H223" s="31"/>
      <c r="I223" s="31"/>
      <c r="J223" s="31"/>
      <c r="K223" s="31"/>
      <c r="L223" s="32"/>
      <c r="M223" s="178"/>
      <c r="N223" s="179"/>
      <c r="O223" s="69"/>
      <c r="P223" s="69"/>
      <c r="Q223" s="69"/>
      <c r="R223" s="69"/>
      <c r="S223" s="69"/>
      <c r="T223" s="70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T223" s="18" t="s">
        <v>162</v>
      </c>
      <c r="AU223" s="18" t="s">
        <v>80</v>
      </c>
    </row>
    <row r="224" s="12" customFormat="1" ht="22.8" customHeight="1">
      <c r="A224" s="12"/>
      <c r="B224" s="151"/>
      <c r="C224" s="12"/>
      <c r="D224" s="152" t="s">
        <v>70</v>
      </c>
      <c r="E224" s="161" t="s">
        <v>98</v>
      </c>
      <c r="F224" s="161" t="s">
        <v>248</v>
      </c>
      <c r="G224" s="12"/>
      <c r="H224" s="12"/>
      <c r="I224" s="12"/>
      <c r="J224" s="162">
        <f>BK224</f>
        <v>0</v>
      </c>
      <c r="K224" s="12"/>
      <c r="L224" s="151"/>
      <c r="M224" s="155"/>
      <c r="N224" s="156"/>
      <c r="O224" s="156"/>
      <c r="P224" s="157">
        <f>SUM(P225:P263)</f>
        <v>0</v>
      </c>
      <c r="Q224" s="156"/>
      <c r="R224" s="157">
        <f>SUM(R225:R263)</f>
        <v>0</v>
      </c>
      <c r="S224" s="156"/>
      <c r="T224" s="158">
        <f>SUM(T225:T263)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52" t="s">
        <v>76</v>
      </c>
      <c r="AT224" s="159" t="s">
        <v>70</v>
      </c>
      <c r="AU224" s="159" t="s">
        <v>76</v>
      </c>
      <c r="AY224" s="152" t="s">
        <v>156</v>
      </c>
      <c r="BK224" s="160">
        <f>SUM(BK225:BK263)</f>
        <v>0</v>
      </c>
    </row>
    <row r="225" s="2" customFormat="1" ht="24.15" customHeight="1">
      <c r="A225" s="31"/>
      <c r="B225" s="163"/>
      <c r="C225" s="164" t="s">
        <v>249</v>
      </c>
      <c r="D225" s="164" t="s">
        <v>158</v>
      </c>
      <c r="E225" s="165" t="s">
        <v>250</v>
      </c>
      <c r="F225" s="166" t="s">
        <v>251</v>
      </c>
      <c r="G225" s="167" t="s">
        <v>161</v>
      </c>
      <c r="H225" s="168">
        <v>4004</v>
      </c>
      <c r="I225" s="169">
        <v>0</v>
      </c>
      <c r="J225" s="169">
        <f>ROUND(I225*H225,2)</f>
        <v>0</v>
      </c>
      <c r="K225" s="166" t="s">
        <v>1</v>
      </c>
      <c r="L225" s="32"/>
      <c r="M225" s="170" t="s">
        <v>1</v>
      </c>
      <c r="N225" s="171" t="s">
        <v>36</v>
      </c>
      <c r="O225" s="172">
        <v>0</v>
      </c>
      <c r="P225" s="172">
        <f>O225*H225</f>
        <v>0</v>
      </c>
      <c r="Q225" s="172">
        <v>0</v>
      </c>
      <c r="R225" s="172">
        <f>Q225*H225</f>
        <v>0</v>
      </c>
      <c r="S225" s="172">
        <v>0</v>
      </c>
      <c r="T225" s="173">
        <f>S225*H225</f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74" t="s">
        <v>86</v>
      </c>
      <c r="AT225" s="174" t="s">
        <v>158</v>
      </c>
      <c r="AU225" s="174" t="s">
        <v>80</v>
      </c>
      <c r="AY225" s="18" t="s">
        <v>156</v>
      </c>
      <c r="BE225" s="175">
        <f>IF(N225="základní",J225,0)</f>
        <v>0</v>
      </c>
      <c r="BF225" s="175">
        <f>IF(N225="snížená",J225,0)</f>
        <v>0</v>
      </c>
      <c r="BG225" s="175">
        <f>IF(N225="zákl. přenesená",J225,0)</f>
        <v>0</v>
      </c>
      <c r="BH225" s="175">
        <f>IF(N225="sníž. přenesená",J225,0)</f>
        <v>0</v>
      </c>
      <c r="BI225" s="175">
        <f>IF(N225="nulová",J225,0)</f>
        <v>0</v>
      </c>
      <c r="BJ225" s="18" t="s">
        <v>76</v>
      </c>
      <c r="BK225" s="175">
        <f>ROUND(I225*H225,2)</f>
        <v>0</v>
      </c>
      <c r="BL225" s="18" t="s">
        <v>86</v>
      </c>
      <c r="BM225" s="174" t="s">
        <v>252</v>
      </c>
    </row>
    <row r="226" s="2" customFormat="1">
      <c r="A226" s="31"/>
      <c r="B226" s="32"/>
      <c r="C226" s="31"/>
      <c r="D226" s="176" t="s">
        <v>162</v>
      </c>
      <c r="E226" s="31"/>
      <c r="F226" s="177" t="s">
        <v>251</v>
      </c>
      <c r="G226" s="31"/>
      <c r="H226" s="31"/>
      <c r="I226" s="31"/>
      <c r="J226" s="31"/>
      <c r="K226" s="31"/>
      <c r="L226" s="32"/>
      <c r="M226" s="178"/>
      <c r="N226" s="179"/>
      <c r="O226" s="69"/>
      <c r="P226" s="69"/>
      <c r="Q226" s="69"/>
      <c r="R226" s="69"/>
      <c r="S226" s="69"/>
      <c r="T226" s="70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T226" s="18" t="s">
        <v>162</v>
      </c>
      <c r="AU226" s="18" t="s">
        <v>80</v>
      </c>
    </row>
    <row r="227" s="13" customFormat="1">
      <c r="A227" s="13"/>
      <c r="B227" s="180"/>
      <c r="C227" s="13"/>
      <c r="D227" s="176" t="s">
        <v>163</v>
      </c>
      <c r="E227" s="181" t="s">
        <v>1</v>
      </c>
      <c r="F227" s="182" t="s">
        <v>253</v>
      </c>
      <c r="G227" s="13"/>
      <c r="H227" s="181" t="s">
        <v>1</v>
      </c>
      <c r="I227" s="13"/>
      <c r="J227" s="13"/>
      <c r="K227" s="13"/>
      <c r="L227" s="180"/>
      <c r="M227" s="183"/>
      <c r="N227" s="184"/>
      <c r="O227" s="184"/>
      <c r="P227" s="184"/>
      <c r="Q227" s="184"/>
      <c r="R227" s="184"/>
      <c r="S227" s="184"/>
      <c r="T227" s="18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1" t="s">
        <v>163</v>
      </c>
      <c r="AU227" s="181" t="s">
        <v>80</v>
      </c>
      <c r="AV227" s="13" t="s">
        <v>76</v>
      </c>
      <c r="AW227" s="13" t="s">
        <v>27</v>
      </c>
      <c r="AX227" s="13" t="s">
        <v>71</v>
      </c>
      <c r="AY227" s="181" t="s">
        <v>156</v>
      </c>
    </row>
    <row r="228" s="14" customFormat="1">
      <c r="A228" s="14"/>
      <c r="B228" s="186"/>
      <c r="C228" s="14"/>
      <c r="D228" s="176" t="s">
        <v>163</v>
      </c>
      <c r="E228" s="187" t="s">
        <v>1</v>
      </c>
      <c r="F228" s="188" t="s">
        <v>254</v>
      </c>
      <c r="G228" s="14"/>
      <c r="H228" s="189">
        <v>4004</v>
      </c>
      <c r="I228" s="14"/>
      <c r="J228" s="14"/>
      <c r="K228" s="14"/>
      <c r="L228" s="186"/>
      <c r="M228" s="190"/>
      <c r="N228" s="191"/>
      <c r="O228" s="191"/>
      <c r="P228" s="191"/>
      <c r="Q228" s="191"/>
      <c r="R228" s="191"/>
      <c r="S228" s="191"/>
      <c r="T228" s="19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187" t="s">
        <v>163</v>
      </c>
      <c r="AU228" s="187" t="s">
        <v>80</v>
      </c>
      <c r="AV228" s="14" t="s">
        <v>80</v>
      </c>
      <c r="AW228" s="14" t="s">
        <v>27</v>
      </c>
      <c r="AX228" s="14" t="s">
        <v>71</v>
      </c>
      <c r="AY228" s="187" t="s">
        <v>156</v>
      </c>
    </row>
    <row r="229" s="15" customFormat="1">
      <c r="A229" s="15"/>
      <c r="B229" s="193"/>
      <c r="C229" s="15"/>
      <c r="D229" s="176" t="s">
        <v>163</v>
      </c>
      <c r="E229" s="194" t="s">
        <v>1</v>
      </c>
      <c r="F229" s="195" t="s">
        <v>166</v>
      </c>
      <c r="G229" s="15"/>
      <c r="H229" s="196">
        <v>4004</v>
      </c>
      <c r="I229" s="15"/>
      <c r="J229" s="15"/>
      <c r="K229" s="15"/>
      <c r="L229" s="193"/>
      <c r="M229" s="197"/>
      <c r="N229" s="198"/>
      <c r="O229" s="198"/>
      <c r="P229" s="198"/>
      <c r="Q229" s="198"/>
      <c r="R229" s="198"/>
      <c r="S229" s="198"/>
      <c r="T229" s="199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194" t="s">
        <v>163</v>
      </c>
      <c r="AU229" s="194" t="s">
        <v>80</v>
      </c>
      <c r="AV229" s="15" t="s">
        <v>86</v>
      </c>
      <c r="AW229" s="15" t="s">
        <v>27</v>
      </c>
      <c r="AX229" s="15" t="s">
        <v>76</v>
      </c>
      <c r="AY229" s="194" t="s">
        <v>156</v>
      </c>
    </row>
    <row r="230" s="2" customFormat="1" ht="33" customHeight="1">
      <c r="A230" s="31"/>
      <c r="B230" s="163"/>
      <c r="C230" s="164" t="s">
        <v>202</v>
      </c>
      <c r="D230" s="164" t="s">
        <v>158</v>
      </c>
      <c r="E230" s="165" t="s">
        <v>255</v>
      </c>
      <c r="F230" s="166" t="s">
        <v>256</v>
      </c>
      <c r="G230" s="167" t="s">
        <v>161</v>
      </c>
      <c r="H230" s="168">
        <v>120120</v>
      </c>
      <c r="I230" s="169">
        <v>0</v>
      </c>
      <c r="J230" s="169">
        <f>ROUND(I230*H230,2)</f>
        <v>0</v>
      </c>
      <c r="K230" s="166" t="s">
        <v>1</v>
      </c>
      <c r="L230" s="32"/>
      <c r="M230" s="170" t="s">
        <v>1</v>
      </c>
      <c r="N230" s="171" t="s">
        <v>36</v>
      </c>
      <c r="O230" s="172">
        <v>0</v>
      </c>
      <c r="P230" s="172">
        <f>O230*H230</f>
        <v>0</v>
      </c>
      <c r="Q230" s="172">
        <v>0</v>
      </c>
      <c r="R230" s="172">
        <f>Q230*H230</f>
        <v>0</v>
      </c>
      <c r="S230" s="172">
        <v>0</v>
      </c>
      <c r="T230" s="173">
        <f>S230*H230</f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74" t="s">
        <v>86</v>
      </c>
      <c r="AT230" s="174" t="s">
        <v>158</v>
      </c>
      <c r="AU230" s="174" t="s">
        <v>80</v>
      </c>
      <c r="AY230" s="18" t="s">
        <v>156</v>
      </c>
      <c r="BE230" s="175">
        <f>IF(N230="základní",J230,0)</f>
        <v>0</v>
      </c>
      <c r="BF230" s="175">
        <f>IF(N230="snížená",J230,0)</f>
        <v>0</v>
      </c>
      <c r="BG230" s="175">
        <f>IF(N230="zákl. přenesená",J230,0)</f>
        <v>0</v>
      </c>
      <c r="BH230" s="175">
        <f>IF(N230="sníž. přenesená",J230,0)</f>
        <v>0</v>
      </c>
      <c r="BI230" s="175">
        <f>IF(N230="nulová",J230,0)</f>
        <v>0</v>
      </c>
      <c r="BJ230" s="18" t="s">
        <v>76</v>
      </c>
      <c r="BK230" s="175">
        <f>ROUND(I230*H230,2)</f>
        <v>0</v>
      </c>
      <c r="BL230" s="18" t="s">
        <v>86</v>
      </c>
      <c r="BM230" s="174" t="s">
        <v>257</v>
      </c>
    </row>
    <row r="231" s="2" customFormat="1">
      <c r="A231" s="31"/>
      <c r="B231" s="32"/>
      <c r="C231" s="31"/>
      <c r="D231" s="176" t="s">
        <v>162</v>
      </c>
      <c r="E231" s="31"/>
      <c r="F231" s="177" t="s">
        <v>256</v>
      </c>
      <c r="G231" s="31"/>
      <c r="H231" s="31"/>
      <c r="I231" s="31"/>
      <c r="J231" s="31"/>
      <c r="K231" s="31"/>
      <c r="L231" s="32"/>
      <c r="M231" s="178"/>
      <c r="N231" s="179"/>
      <c r="O231" s="69"/>
      <c r="P231" s="69"/>
      <c r="Q231" s="69"/>
      <c r="R231" s="69"/>
      <c r="S231" s="69"/>
      <c r="T231" s="70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T231" s="18" t="s">
        <v>162</v>
      </c>
      <c r="AU231" s="18" t="s">
        <v>80</v>
      </c>
    </row>
    <row r="232" s="14" customFormat="1">
      <c r="A232" s="14"/>
      <c r="B232" s="186"/>
      <c r="C232" s="14"/>
      <c r="D232" s="176" t="s">
        <v>163</v>
      </c>
      <c r="E232" s="187" t="s">
        <v>1</v>
      </c>
      <c r="F232" s="188" t="s">
        <v>258</v>
      </c>
      <c r="G232" s="14"/>
      <c r="H232" s="189">
        <v>120120</v>
      </c>
      <c r="I232" s="14"/>
      <c r="J232" s="14"/>
      <c r="K232" s="14"/>
      <c r="L232" s="186"/>
      <c r="M232" s="190"/>
      <c r="N232" s="191"/>
      <c r="O232" s="191"/>
      <c r="P232" s="191"/>
      <c r="Q232" s="191"/>
      <c r="R232" s="191"/>
      <c r="S232" s="191"/>
      <c r="T232" s="19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187" t="s">
        <v>163</v>
      </c>
      <c r="AU232" s="187" t="s">
        <v>80</v>
      </c>
      <c r="AV232" s="14" t="s">
        <v>80</v>
      </c>
      <c r="AW232" s="14" t="s">
        <v>27</v>
      </c>
      <c r="AX232" s="14" t="s">
        <v>71</v>
      </c>
      <c r="AY232" s="187" t="s">
        <v>156</v>
      </c>
    </row>
    <row r="233" s="15" customFormat="1">
      <c r="A233" s="15"/>
      <c r="B233" s="193"/>
      <c r="C233" s="15"/>
      <c r="D233" s="176" t="s">
        <v>163</v>
      </c>
      <c r="E233" s="194" t="s">
        <v>1</v>
      </c>
      <c r="F233" s="195" t="s">
        <v>166</v>
      </c>
      <c r="G233" s="15"/>
      <c r="H233" s="196">
        <v>120120</v>
      </c>
      <c r="I233" s="15"/>
      <c r="J233" s="15"/>
      <c r="K233" s="15"/>
      <c r="L233" s="193"/>
      <c r="M233" s="197"/>
      <c r="N233" s="198"/>
      <c r="O233" s="198"/>
      <c r="P233" s="198"/>
      <c r="Q233" s="198"/>
      <c r="R233" s="198"/>
      <c r="S233" s="198"/>
      <c r="T233" s="199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194" t="s">
        <v>163</v>
      </c>
      <c r="AU233" s="194" t="s">
        <v>80</v>
      </c>
      <c r="AV233" s="15" t="s">
        <v>86</v>
      </c>
      <c r="AW233" s="15" t="s">
        <v>27</v>
      </c>
      <c r="AX233" s="15" t="s">
        <v>76</v>
      </c>
      <c r="AY233" s="194" t="s">
        <v>156</v>
      </c>
    </row>
    <row r="234" s="2" customFormat="1" ht="33" customHeight="1">
      <c r="A234" s="31"/>
      <c r="B234" s="163"/>
      <c r="C234" s="164" t="s">
        <v>7</v>
      </c>
      <c r="D234" s="164" t="s">
        <v>158</v>
      </c>
      <c r="E234" s="165" t="s">
        <v>259</v>
      </c>
      <c r="F234" s="166" t="s">
        <v>260</v>
      </c>
      <c r="G234" s="167" t="s">
        <v>161</v>
      </c>
      <c r="H234" s="168">
        <v>4004</v>
      </c>
      <c r="I234" s="169">
        <v>0</v>
      </c>
      <c r="J234" s="169">
        <f>ROUND(I234*H234,2)</f>
        <v>0</v>
      </c>
      <c r="K234" s="166" t="s">
        <v>1</v>
      </c>
      <c r="L234" s="32"/>
      <c r="M234" s="170" t="s">
        <v>1</v>
      </c>
      <c r="N234" s="171" t="s">
        <v>36</v>
      </c>
      <c r="O234" s="172">
        <v>0</v>
      </c>
      <c r="P234" s="172">
        <f>O234*H234</f>
        <v>0</v>
      </c>
      <c r="Q234" s="172">
        <v>0</v>
      </c>
      <c r="R234" s="172">
        <f>Q234*H234</f>
        <v>0</v>
      </c>
      <c r="S234" s="172">
        <v>0</v>
      </c>
      <c r="T234" s="173">
        <f>S234*H234</f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74" t="s">
        <v>86</v>
      </c>
      <c r="AT234" s="174" t="s">
        <v>158</v>
      </c>
      <c r="AU234" s="174" t="s">
        <v>80</v>
      </c>
      <c r="AY234" s="18" t="s">
        <v>156</v>
      </c>
      <c r="BE234" s="175">
        <f>IF(N234="základní",J234,0)</f>
        <v>0</v>
      </c>
      <c r="BF234" s="175">
        <f>IF(N234="snížená",J234,0)</f>
        <v>0</v>
      </c>
      <c r="BG234" s="175">
        <f>IF(N234="zákl. přenesená",J234,0)</f>
        <v>0</v>
      </c>
      <c r="BH234" s="175">
        <f>IF(N234="sníž. přenesená",J234,0)</f>
        <v>0</v>
      </c>
      <c r="BI234" s="175">
        <f>IF(N234="nulová",J234,0)</f>
        <v>0</v>
      </c>
      <c r="BJ234" s="18" t="s">
        <v>76</v>
      </c>
      <c r="BK234" s="175">
        <f>ROUND(I234*H234,2)</f>
        <v>0</v>
      </c>
      <c r="BL234" s="18" t="s">
        <v>86</v>
      </c>
      <c r="BM234" s="174" t="s">
        <v>261</v>
      </c>
    </row>
    <row r="235" s="2" customFormat="1">
      <c r="A235" s="31"/>
      <c r="B235" s="32"/>
      <c r="C235" s="31"/>
      <c r="D235" s="176" t="s">
        <v>162</v>
      </c>
      <c r="E235" s="31"/>
      <c r="F235" s="177" t="s">
        <v>260</v>
      </c>
      <c r="G235" s="31"/>
      <c r="H235" s="31"/>
      <c r="I235" s="31"/>
      <c r="J235" s="31"/>
      <c r="K235" s="31"/>
      <c r="L235" s="32"/>
      <c r="M235" s="178"/>
      <c r="N235" s="179"/>
      <c r="O235" s="69"/>
      <c r="P235" s="69"/>
      <c r="Q235" s="69"/>
      <c r="R235" s="69"/>
      <c r="S235" s="69"/>
      <c r="T235" s="70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T235" s="18" t="s">
        <v>162</v>
      </c>
      <c r="AU235" s="18" t="s">
        <v>80</v>
      </c>
    </row>
    <row r="236" s="2" customFormat="1" ht="24.15" customHeight="1">
      <c r="A236" s="31"/>
      <c r="B236" s="163"/>
      <c r="C236" s="164" t="s">
        <v>208</v>
      </c>
      <c r="D236" s="164" t="s">
        <v>158</v>
      </c>
      <c r="E236" s="165" t="s">
        <v>262</v>
      </c>
      <c r="F236" s="166" t="s">
        <v>263</v>
      </c>
      <c r="G236" s="167" t="s">
        <v>192</v>
      </c>
      <c r="H236" s="168">
        <v>800.79999999999995</v>
      </c>
      <c r="I236" s="169">
        <v>0</v>
      </c>
      <c r="J236" s="169">
        <f>ROUND(I236*H236,2)</f>
        <v>0</v>
      </c>
      <c r="K236" s="166" t="s">
        <v>1</v>
      </c>
      <c r="L236" s="32"/>
      <c r="M236" s="170" t="s">
        <v>1</v>
      </c>
      <c r="N236" s="171" t="s">
        <v>36</v>
      </c>
      <c r="O236" s="172">
        <v>0</v>
      </c>
      <c r="P236" s="172">
        <f>O236*H236</f>
        <v>0</v>
      </c>
      <c r="Q236" s="172">
        <v>0</v>
      </c>
      <c r="R236" s="172">
        <f>Q236*H236</f>
        <v>0</v>
      </c>
      <c r="S236" s="172">
        <v>0</v>
      </c>
      <c r="T236" s="173">
        <f>S236*H236</f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74" t="s">
        <v>86</v>
      </c>
      <c r="AT236" s="174" t="s">
        <v>158</v>
      </c>
      <c r="AU236" s="174" t="s">
        <v>80</v>
      </c>
      <c r="AY236" s="18" t="s">
        <v>156</v>
      </c>
      <c r="BE236" s="175">
        <f>IF(N236="základní",J236,0)</f>
        <v>0</v>
      </c>
      <c r="BF236" s="175">
        <f>IF(N236="snížená",J236,0)</f>
        <v>0</v>
      </c>
      <c r="BG236" s="175">
        <f>IF(N236="zákl. přenesená",J236,0)</f>
        <v>0</v>
      </c>
      <c r="BH236" s="175">
        <f>IF(N236="sníž. přenesená",J236,0)</f>
        <v>0</v>
      </c>
      <c r="BI236" s="175">
        <f>IF(N236="nulová",J236,0)</f>
        <v>0</v>
      </c>
      <c r="BJ236" s="18" t="s">
        <v>76</v>
      </c>
      <c r="BK236" s="175">
        <f>ROUND(I236*H236,2)</f>
        <v>0</v>
      </c>
      <c r="BL236" s="18" t="s">
        <v>86</v>
      </c>
      <c r="BM236" s="174" t="s">
        <v>264</v>
      </c>
    </row>
    <row r="237" s="2" customFormat="1">
      <c r="A237" s="31"/>
      <c r="B237" s="32"/>
      <c r="C237" s="31"/>
      <c r="D237" s="176" t="s">
        <v>162</v>
      </c>
      <c r="E237" s="31"/>
      <c r="F237" s="177" t="s">
        <v>263</v>
      </c>
      <c r="G237" s="31"/>
      <c r="H237" s="31"/>
      <c r="I237" s="31"/>
      <c r="J237" s="31"/>
      <c r="K237" s="31"/>
      <c r="L237" s="32"/>
      <c r="M237" s="178"/>
      <c r="N237" s="179"/>
      <c r="O237" s="69"/>
      <c r="P237" s="69"/>
      <c r="Q237" s="69"/>
      <c r="R237" s="69"/>
      <c r="S237" s="69"/>
      <c r="T237" s="70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T237" s="18" t="s">
        <v>162</v>
      </c>
      <c r="AU237" s="18" t="s">
        <v>80</v>
      </c>
    </row>
    <row r="238" s="2" customFormat="1" ht="24.15" customHeight="1">
      <c r="A238" s="31"/>
      <c r="B238" s="163"/>
      <c r="C238" s="164" t="s">
        <v>265</v>
      </c>
      <c r="D238" s="164" t="s">
        <v>158</v>
      </c>
      <c r="E238" s="165" t="s">
        <v>266</v>
      </c>
      <c r="F238" s="166" t="s">
        <v>267</v>
      </c>
      <c r="G238" s="167" t="s">
        <v>268</v>
      </c>
      <c r="H238" s="168">
        <v>44</v>
      </c>
      <c r="I238" s="169">
        <v>0</v>
      </c>
      <c r="J238" s="169">
        <f>ROUND(I238*H238,2)</f>
        <v>0</v>
      </c>
      <c r="K238" s="166" t="s">
        <v>1</v>
      </c>
      <c r="L238" s="32"/>
      <c r="M238" s="170" t="s">
        <v>1</v>
      </c>
      <c r="N238" s="171" t="s">
        <v>36</v>
      </c>
      <c r="O238" s="172">
        <v>0</v>
      </c>
      <c r="P238" s="172">
        <f>O238*H238</f>
        <v>0</v>
      </c>
      <c r="Q238" s="172">
        <v>0</v>
      </c>
      <c r="R238" s="172">
        <f>Q238*H238</f>
        <v>0</v>
      </c>
      <c r="S238" s="172">
        <v>0</v>
      </c>
      <c r="T238" s="173">
        <f>S238*H238</f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74" t="s">
        <v>86</v>
      </c>
      <c r="AT238" s="174" t="s">
        <v>158</v>
      </c>
      <c r="AU238" s="174" t="s">
        <v>80</v>
      </c>
      <c r="AY238" s="18" t="s">
        <v>156</v>
      </c>
      <c r="BE238" s="175">
        <f>IF(N238="základní",J238,0)</f>
        <v>0</v>
      </c>
      <c r="BF238" s="175">
        <f>IF(N238="snížená",J238,0)</f>
        <v>0</v>
      </c>
      <c r="BG238" s="175">
        <f>IF(N238="zákl. přenesená",J238,0)</f>
        <v>0</v>
      </c>
      <c r="BH238" s="175">
        <f>IF(N238="sníž. přenesená",J238,0)</f>
        <v>0</v>
      </c>
      <c r="BI238" s="175">
        <f>IF(N238="nulová",J238,0)</f>
        <v>0</v>
      </c>
      <c r="BJ238" s="18" t="s">
        <v>76</v>
      </c>
      <c r="BK238" s="175">
        <f>ROUND(I238*H238,2)</f>
        <v>0</v>
      </c>
      <c r="BL238" s="18" t="s">
        <v>86</v>
      </c>
      <c r="BM238" s="174" t="s">
        <v>269</v>
      </c>
    </row>
    <row r="239" s="2" customFormat="1">
      <c r="A239" s="31"/>
      <c r="B239" s="32"/>
      <c r="C239" s="31"/>
      <c r="D239" s="176" t="s">
        <v>162</v>
      </c>
      <c r="E239" s="31"/>
      <c r="F239" s="177" t="s">
        <v>267</v>
      </c>
      <c r="G239" s="31"/>
      <c r="H239" s="31"/>
      <c r="I239" s="31"/>
      <c r="J239" s="31"/>
      <c r="K239" s="31"/>
      <c r="L239" s="32"/>
      <c r="M239" s="178"/>
      <c r="N239" s="179"/>
      <c r="O239" s="69"/>
      <c r="P239" s="69"/>
      <c r="Q239" s="69"/>
      <c r="R239" s="69"/>
      <c r="S239" s="69"/>
      <c r="T239" s="70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T239" s="18" t="s">
        <v>162</v>
      </c>
      <c r="AU239" s="18" t="s">
        <v>80</v>
      </c>
    </row>
    <row r="240" s="13" customFormat="1">
      <c r="A240" s="13"/>
      <c r="B240" s="180"/>
      <c r="C240" s="13"/>
      <c r="D240" s="176" t="s">
        <v>163</v>
      </c>
      <c r="E240" s="181" t="s">
        <v>1</v>
      </c>
      <c r="F240" s="182" t="s">
        <v>270</v>
      </c>
      <c r="G240" s="13"/>
      <c r="H240" s="181" t="s">
        <v>1</v>
      </c>
      <c r="I240" s="13"/>
      <c r="J240" s="13"/>
      <c r="K240" s="13"/>
      <c r="L240" s="180"/>
      <c r="M240" s="183"/>
      <c r="N240" s="184"/>
      <c r="O240" s="184"/>
      <c r="P240" s="184"/>
      <c r="Q240" s="184"/>
      <c r="R240" s="184"/>
      <c r="S240" s="184"/>
      <c r="T240" s="18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81" t="s">
        <v>163</v>
      </c>
      <c r="AU240" s="181" t="s">
        <v>80</v>
      </c>
      <c r="AV240" s="13" t="s">
        <v>76</v>
      </c>
      <c r="AW240" s="13" t="s">
        <v>27</v>
      </c>
      <c r="AX240" s="13" t="s">
        <v>71</v>
      </c>
      <c r="AY240" s="181" t="s">
        <v>156</v>
      </c>
    </row>
    <row r="241" s="14" customFormat="1">
      <c r="A241" s="14"/>
      <c r="B241" s="186"/>
      <c r="C241" s="14"/>
      <c r="D241" s="176" t="s">
        <v>163</v>
      </c>
      <c r="E241" s="187" t="s">
        <v>1</v>
      </c>
      <c r="F241" s="188" t="s">
        <v>271</v>
      </c>
      <c r="G241" s="14"/>
      <c r="H241" s="189">
        <v>32</v>
      </c>
      <c r="I241" s="14"/>
      <c r="J241" s="14"/>
      <c r="K241" s="14"/>
      <c r="L241" s="186"/>
      <c r="M241" s="190"/>
      <c r="N241" s="191"/>
      <c r="O241" s="191"/>
      <c r="P241" s="191"/>
      <c r="Q241" s="191"/>
      <c r="R241" s="191"/>
      <c r="S241" s="191"/>
      <c r="T241" s="192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187" t="s">
        <v>163</v>
      </c>
      <c r="AU241" s="187" t="s">
        <v>80</v>
      </c>
      <c r="AV241" s="14" t="s">
        <v>80</v>
      </c>
      <c r="AW241" s="14" t="s">
        <v>27</v>
      </c>
      <c r="AX241" s="14" t="s">
        <v>71</v>
      </c>
      <c r="AY241" s="187" t="s">
        <v>156</v>
      </c>
    </row>
    <row r="242" s="13" customFormat="1">
      <c r="A242" s="13"/>
      <c r="B242" s="180"/>
      <c r="C242" s="13"/>
      <c r="D242" s="176" t="s">
        <v>163</v>
      </c>
      <c r="E242" s="181" t="s">
        <v>1</v>
      </c>
      <c r="F242" s="182" t="s">
        <v>272</v>
      </c>
      <c r="G242" s="13"/>
      <c r="H242" s="181" t="s">
        <v>1</v>
      </c>
      <c r="I242" s="13"/>
      <c r="J242" s="13"/>
      <c r="K242" s="13"/>
      <c r="L242" s="180"/>
      <c r="M242" s="183"/>
      <c r="N242" s="184"/>
      <c r="O242" s="184"/>
      <c r="P242" s="184"/>
      <c r="Q242" s="184"/>
      <c r="R242" s="184"/>
      <c r="S242" s="184"/>
      <c r="T242" s="18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81" t="s">
        <v>163</v>
      </c>
      <c r="AU242" s="181" t="s">
        <v>80</v>
      </c>
      <c r="AV242" s="13" t="s">
        <v>76</v>
      </c>
      <c r="AW242" s="13" t="s">
        <v>27</v>
      </c>
      <c r="AX242" s="13" t="s">
        <v>71</v>
      </c>
      <c r="AY242" s="181" t="s">
        <v>156</v>
      </c>
    </row>
    <row r="243" s="14" customFormat="1">
      <c r="A243" s="14"/>
      <c r="B243" s="186"/>
      <c r="C243" s="14"/>
      <c r="D243" s="176" t="s">
        <v>163</v>
      </c>
      <c r="E243" s="187" t="s">
        <v>1</v>
      </c>
      <c r="F243" s="188" t="s">
        <v>273</v>
      </c>
      <c r="G243" s="14"/>
      <c r="H243" s="189">
        <v>12</v>
      </c>
      <c r="I243" s="14"/>
      <c r="J243" s="14"/>
      <c r="K243" s="14"/>
      <c r="L243" s="186"/>
      <c r="M243" s="190"/>
      <c r="N243" s="191"/>
      <c r="O243" s="191"/>
      <c r="P243" s="191"/>
      <c r="Q243" s="191"/>
      <c r="R243" s="191"/>
      <c r="S243" s="191"/>
      <c r="T243" s="19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187" t="s">
        <v>163</v>
      </c>
      <c r="AU243" s="187" t="s">
        <v>80</v>
      </c>
      <c r="AV243" s="14" t="s">
        <v>80</v>
      </c>
      <c r="AW243" s="14" t="s">
        <v>27</v>
      </c>
      <c r="AX243" s="14" t="s">
        <v>71</v>
      </c>
      <c r="AY243" s="187" t="s">
        <v>156</v>
      </c>
    </row>
    <row r="244" s="15" customFormat="1">
      <c r="A244" s="15"/>
      <c r="B244" s="193"/>
      <c r="C244" s="15"/>
      <c r="D244" s="176" t="s">
        <v>163</v>
      </c>
      <c r="E244" s="194" t="s">
        <v>1</v>
      </c>
      <c r="F244" s="195" t="s">
        <v>166</v>
      </c>
      <c r="G244" s="15"/>
      <c r="H244" s="196">
        <v>44</v>
      </c>
      <c r="I244" s="15"/>
      <c r="J244" s="15"/>
      <c r="K244" s="15"/>
      <c r="L244" s="193"/>
      <c r="M244" s="197"/>
      <c r="N244" s="198"/>
      <c r="O244" s="198"/>
      <c r="P244" s="198"/>
      <c r="Q244" s="198"/>
      <c r="R244" s="198"/>
      <c r="S244" s="198"/>
      <c r="T244" s="199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194" t="s">
        <v>163</v>
      </c>
      <c r="AU244" s="194" t="s">
        <v>80</v>
      </c>
      <c r="AV244" s="15" t="s">
        <v>86</v>
      </c>
      <c r="AW244" s="15" t="s">
        <v>27</v>
      </c>
      <c r="AX244" s="15" t="s">
        <v>76</v>
      </c>
      <c r="AY244" s="194" t="s">
        <v>156</v>
      </c>
    </row>
    <row r="245" s="2" customFormat="1" ht="21.75" customHeight="1">
      <c r="A245" s="31"/>
      <c r="B245" s="163"/>
      <c r="C245" s="164" t="s">
        <v>213</v>
      </c>
      <c r="D245" s="164" t="s">
        <v>158</v>
      </c>
      <c r="E245" s="165" t="s">
        <v>274</v>
      </c>
      <c r="F245" s="166" t="s">
        <v>275</v>
      </c>
      <c r="G245" s="167" t="s">
        <v>268</v>
      </c>
      <c r="H245" s="168">
        <v>44</v>
      </c>
      <c r="I245" s="169">
        <v>0</v>
      </c>
      <c r="J245" s="169">
        <f>ROUND(I245*H245,2)</f>
        <v>0</v>
      </c>
      <c r="K245" s="166" t="s">
        <v>1</v>
      </c>
      <c r="L245" s="32"/>
      <c r="M245" s="170" t="s">
        <v>1</v>
      </c>
      <c r="N245" s="171" t="s">
        <v>36</v>
      </c>
      <c r="O245" s="172">
        <v>0</v>
      </c>
      <c r="P245" s="172">
        <f>O245*H245</f>
        <v>0</v>
      </c>
      <c r="Q245" s="172">
        <v>0</v>
      </c>
      <c r="R245" s="172">
        <f>Q245*H245</f>
        <v>0</v>
      </c>
      <c r="S245" s="172">
        <v>0</v>
      </c>
      <c r="T245" s="173">
        <f>S245*H245</f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74" t="s">
        <v>86</v>
      </c>
      <c r="AT245" s="174" t="s">
        <v>158</v>
      </c>
      <c r="AU245" s="174" t="s">
        <v>80</v>
      </c>
      <c r="AY245" s="18" t="s">
        <v>156</v>
      </c>
      <c r="BE245" s="175">
        <f>IF(N245="základní",J245,0)</f>
        <v>0</v>
      </c>
      <c r="BF245" s="175">
        <f>IF(N245="snížená",J245,0)</f>
        <v>0</v>
      </c>
      <c r="BG245" s="175">
        <f>IF(N245="zákl. přenesená",J245,0)</f>
        <v>0</v>
      </c>
      <c r="BH245" s="175">
        <f>IF(N245="sníž. přenesená",J245,0)</f>
        <v>0</v>
      </c>
      <c r="BI245" s="175">
        <f>IF(N245="nulová",J245,0)</f>
        <v>0</v>
      </c>
      <c r="BJ245" s="18" t="s">
        <v>76</v>
      </c>
      <c r="BK245" s="175">
        <f>ROUND(I245*H245,2)</f>
        <v>0</v>
      </c>
      <c r="BL245" s="18" t="s">
        <v>86</v>
      </c>
      <c r="BM245" s="174" t="s">
        <v>276</v>
      </c>
    </row>
    <row r="246" s="2" customFormat="1">
      <c r="A246" s="31"/>
      <c r="B246" s="32"/>
      <c r="C246" s="31"/>
      <c r="D246" s="176" t="s">
        <v>162</v>
      </c>
      <c r="E246" s="31"/>
      <c r="F246" s="177" t="s">
        <v>275</v>
      </c>
      <c r="G246" s="31"/>
      <c r="H246" s="31"/>
      <c r="I246" s="31"/>
      <c r="J246" s="31"/>
      <c r="K246" s="31"/>
      <c r="L246" s="32"/>
      <c r="M246" s="178"/>
      <c r="N246" s="179"/>
      <c r="O246" s="69"/>
      <c r="P246" s="69"/>
      <c r="Q246" s="69"/>
      <c r="R246" s="69"/>
      <c r="S246" s="69"/>
      <c r="T246" s="70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T246" s="18" t="s">
        <v>162</v>
      </c>
      <c r="AU246" s="18" t="s">
        <v>80</v>
      </c>
    </row>
    <row r="247" s="2" customFormat="1" ht="24.15" customHeight="1">
      <c r="A247" s="31"/>
      <c r="B247" s="163"/>
      <c r="C247" s="164" t="s">
        <v>277</v>
      </c>
      <c r="D247" s="164" t="s">
        <v>158</v>
      </c>
      <c r="E247" s="165" t="s">
        <v>278</v>
      </c>
      <c r="F247" s="166" t="s">
        <v>279</v>
      </c>
      <c r="G247" s="167" t="s">
        <v>268</v>
      </c>
      <c r="H247" s="168">
        <v>1.752</v>
      </c>
      <c r="I247" s="169">
        <v>0</v>
      </c>
      <c r="J247" s="169">
        <f>ROUND(I247*H247,2)</f>
        <v>0</v>
      </c>
      <c r="K247" s="166" t="s">
        <v>1</v>
      </c>
      <c r="L247" s="32"/>
      <c r="M247" s="170" t="s">
        <v>1</v>
      </c>
      <c r="N247" s="171" t="s">
        <v>36</v>
      </c>
      <c r="O247" s="172">
        <v>0</v>
      </c>
      <c r="P247" s="172">
        <f>O247*H247</f>
        <v>0</v>
      </c>
      <c r="Q247" s="172">
        <v>0</v>
      </c>
      <c r="R247" s="172">
        <f>Q247*H247</f>
        <v>0</v>
      </c>
      <c r="S247" s="172">
        <v>0</v>
      </c>
      <c r="T247" s="173">
        <f>S247*H247</f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74" t="s">
        <v>86</v>
      </c>
      <c r="AT247" s="174" t="s">
        <v>158</v>
      </c>
      <c r="AU247" s="174" t="s">
        <v>80</v>
      </c>
      <c r="AY247" s="18" t="s">
        <v>156</v>
      </c>
      <c r="BE247" s="175">
        <f>IF(N247="základní",J247,0)</f>
        <v>0</v>
      </c>
      <c r="BF247" s="175">
        <f>IF(N247="snížená",J247,0)</f>
        <v>0</v>
      </c>
      <c r="BG247" s="175">
        <f>IF(N247="zákl. přenesená",J247,0)</f>
        <v>0</v>
      </c>
      <c r="BH247" s="175">
        <f>IF(N247="sníž. přenesená",J247,0)</f>
        <v>0</v>
      </c>
      <c r="BI247" s="175">
        <f>IF(N247="nulová",J247,0)</f>
        <v>0</v>
      </c>
      <c r="BJ247" s="18" t="s">
        <v>76</v>
      </c>
      <c r="BK247" s="175">
        <f>ROUND(I247*H247,2)</f>
        <v>0</v>
      </c>
      <c r="BL247" s="18" t="s">
        <v>86</v>
      </c>
      <c r="BM247" s="174" t="s">
        <v>280</v>
      </c>
    </row>
    <row r="248" s="2" customFormat="1">
      <c r="A248" s="31"/>
      <c r="B248" s="32"/>
      <c r="C248" s="31"/>
      <c r="D248" s="176" t="s">
        <v>162</v>
      </c>
      <c r="E248" s="31"/>
      <c r="F248" s="177" t="s">
        <v>279</v>
      </c>
      <c r="G248" s="31"/>
      <c r="H248" s="31"/>
      <c r="I248" s="31"/>
      <c r="J248" s="31"/>
      <c r="K248" s="31"/>
      <c r="L248" s="32"/>
      <c r="M248" s="178"/>
      <c r="N248" s="179"/>
      <c r="O248" s="69"/>
      <c r="P248" s="69"/>
      <c r="Q248" s="69"/>
      <c r="R248" s="69"/>
      <c r="S248" s="69"/>
      <c r="T248" s="70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T248" s="18" t="s">
        <v>162</v>
      </c>
      <c r="AU248" s="18" t="s">
        <v>80</v>
      </c>
    </row>
    <row r="249" s="13" customFormat="1">
      <c r="A249" s="13"/>
      <c r="B249" s="180"/>
      <c r="C249" s="13"/>
      <c r="D249" s="176" t="s">
        <v>163</v>
      </c>
      <c r="E249" s="181" t="s">
        <v>1</v>
      </c>
      <c r="F249" s="182" t="s">
        <v>281</v>
      </c>
      <c r="G249" s="13"/>
      <c r="H249" s="181" t="s">
        <v>1</v>
      </c>
      <c r="I249" s="13"/>
      <c r="J249" s="13"/>
      <c r="K249" s="13"/>
      <c r="L249" s="180"/>
      <c r="M249" s="183"/>
      <c r="N249" s="184"/>
      <c r="O249" s="184"/>
      <c r="P249" s="184"/>
      <c r="Q249" s="184"/>
      <c r="R249" s="184"/>
      <c r="S249" s="184"/>
      <c r="T249" s="18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81" t="s">
        <v>163</v>
      </c>
      <c r="AU249" s="181" t="s">
        <v>80</v>
      </c>
      <c r="AV249" s="13" t="s">
        <v>76</v>
      </c>
      <c r="AW249" s="13" t="s">
        <v>27</v>
      </c>
      <c r="AX249" s="13" t="s">
        <v>71</v>
      </c>
      <c r="AY249" s="181" t="s">
        <v>156</v>
      </c>
    </row>
    <row r="250" s="14" customFormat="1">
      <c r="A250" s="14"/>
      <c r="B250" s="186"/>
      <c r="C250" s="14"/>
      <c r="D250" s="176" t="s">
        <v>163</v>
      </c>
      <c r="E250" s="187" t="s">
        <v>1</v>
      </c>
      <c r="F250" s="188" t="s">
        <v>282</v>
      </c>
      <c r="G250" s="14"/>
      <c r="H250" s="189">
        <v>1.752</v>
      </c>
      <c r="I250" s="14"/>
      <c r="J250" s="14"/>
      <c r="K250" s="14"/>
      <c r="L250" s="186"/>
      <c r="M250" s="190"/>
      <c r="N250" s="191"/>
      <c r="O250" s="191"/>
      <c r="P250" s="191"/>
      <c r="Q250" s="191"/>
      <c r="R250" s="191"/>
      <c r="S250" s="191"/>
      <c r="T250" s="19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187" t="s">
        <v>163</v>
      </c>
      <c r="AU250" s="187" t="s">
        <v>80</v>
      </c>
      <c r="AV250" s="14" t="s">
        <v>80</v>
      </c>
      <c r="AW250" s="14" t="s">
        <v>27</v>
      </c>
      <c r="AX250" s="14" t="s">
        <v>71</v>
      </c>
      <c r="AY250" s="187" t="s">
        <v>156</v>
      </c>
    </row>
    <row r="251" s="15" customFormat="1">
      <c r="A251" s="15"/>
      <c r="B251" s="193"/>
      <c r="C251" s="15"/>
      <c r="D251" s="176" t="s">
        <v>163</v>
      </c>
      <c r="E251" s="194" t="s">
        <v>1</v>
      </c>
      <c r="F251" s="195" t="s">
        <v>166</v>
      </c>
      <c r="G251" s="15"/>
      <c r="H251" s="196">
        <v>1.752</v>
      </c>
      <c r="I251" s="15"/>
      <c r="J251" s="15"/>
      <c r="K251" s="15"/>
      <c r="L251" s="193"/>
      <c r="M251" s="197"/>
      <c r="N251" s="198"/>
      <c r="O251" s="198"/>
      <c r="P251" s="198"/>
      <c r="Q251" s="198"/>
      <c r="R251" s="198"/>
      <c r="S251" s="198"/>
      <c r="T251" s="199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194" t="s">
        <v>163</v>
      </c>
      <c r="AU251" s="194" t="s">
        <v>80</v>
      </c>
      <c r="AV251" s="15" t="s">
        <v>86</v>
      </c>
      <c r="AW251" s="15" t="s">
        <v>27</v>
      </c>
      <c r="AX251" s="15" t="s">
        <v>76</v>
      </c>
      <c r="AY251" s="194" t="s">
        <v>156</v>
      </c>
    </row>
    <row r="252" s="2" customFormat="1" ht="24.15" customHeight="1">
      <c r="A252" s="31"/>
      <c r="B252" s="163"/>
      <c r="C252" s="164" t="s">
        <v>218</v>
      </c>
      <c r="D252" s="164" t="s">
        <v>158</v>
      </c>
      <c r="E252" s="165" t="s">
        <v>283</v>
      </c>
      <c r="F252" s="166" t="s">
        <v>284</v>
      </c>
      <c r="G252" s="167" t="s">
        <v>192</v>
      </c>
      <c r="H252" s="168">
        <v>6.5209999999999999</v>
      </c>
      <c r="I252" s="169">
        <v>0</v>
      </c>
      <c r="J252" s="169">
        <f>ROUND(I252*H252,2)</f>
        <v>0</v>
      </c>
      <c r="K252" s="166" t="s">
        <v>1</v>
      </c>
      <c r="L252" s="32"/>
      <c r="M252" s="170" t="s">
        <v>1</v>
      </c>
      <c r="N252" s="171" t="s">
        <v>36</v>
      </c>
      <c r="O252" s="172">
        <v>0</v>
      </c>
      <c r="P252" s="172">
        <f>O252*H252</f>
        <v>0</v>
      </c>
      <c r="Q252" s="172">
        <v>0</v>
      </c>
      <c r="R252" s="172">
        <f>Q252*H252</f>
        <v>0</v>
      </c>
      <c r="S252" s="172">
        <v>0</v>
      </c>
      <c r="T252" s="173">
        <f>S252*H252</f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74" t="s">
        <v>86</v>
      </c>
      <c r="AT252" s="174" t="s">
        <v>158</v>
      </c>
      <c r="AU252" s="174" t="s">
        <v>80</v>
      </c>
      <c r="AY252" s="18" t="s">
        <v>156</v>
      </c>
      <c r="BE252" s="175">
        <f>IF(N252="základní",J252,0)</f>
        <v>0</v>
      </c>
      <c r="BF252" s="175">
        <f>IF(N252="snížená",J252,0)</f>
        <v>0</v>
      </c>
      <c r="BG252" s="175">
        <f>IF(N252="zákl. přenesená",J252,0)</f>
        <v>0</v>
      </c>
      <c r="BH252" s="175">
        <f>IF(N252="sníž. přenesená",J252,0)</f>
        <v>0</v>
      </c>
      <c r="BI252" s="175">
        <f>IF(N252="nulová",J252,0)</f>
        <v>0</v>
      </c>
      <c r="BJ252" s="18" t="s">
        <v>76</v>
      </c>
      <c r="BK252" s="175">
        <f>ROUND(I252*H252,2)</f>
        <v>0</v>
      </c>
      <c r="BL252" s="18" t="s">
        <v>86</v>
      </c>
      <c r="BM252" s="174" t="s">
        <v>285</v>
      </c>
    </row>
    <row r="253" s="2" customFormat="1">
      <c r="A253" s="31"/>
      <c r="B253" s="32"/>
      <c r="C253" s="31"/>
      <c r="D253" s="176" t="s">
        <v>162</v>
      </c>
      <c r="E253" s="31"/>
      <c r="F253" s="177" t="s">
        <v>284</v>
      </c>
      <c r="G253" s="31"/>
      <c r="H253" s="31"/>
      <c r="I253" s="31"/>
      <c r="J253" s="31"/>
      <c r="K253" s="31"/>
      <c r="L253" s="32"/>
      <c r="M253" s="178"/>
      <c r="N253" s="179"/>
      <c r="O253" s="69"/>
      <c r="P253" s="69"/>
      <c r="Q253" s="69"/>
      <c r="R253" s="69"/>
      <c r="S253" s="69"/>
      <c r="T253" s="70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T253" s="18" t="s">
        <v>162</v>
      </c>
      <c r="AU253" s="18" t="s">
        <v>80</v>
      </c>
    </row>
    <row r="254" s="13" customFormat="1">
      <c r="A254" s="13"/>
      <c r="B254" s="180"/>
      <c r="C254" s="13"/>
      <c r="D254" s="176" t="s">
        <v>163</v>
      </c>
      <c r="E254" s="181" t="s">
        <v>1</v>
      </c>
      <c r="F254" s="182" t="s">
        <v>286</v>
      </c>
      <c r="G254" s="13"/>
      <c r="H254" s="181" t="s">
        <v>1</v>
      </c>
      <c r="I254" s="13"/>
      <c r="J254" s="13"/>
      <c r="K254" s="13"/>
      <c r="L254" s="180"/>
      <c r="M254" s="183"/>
      <c r="N254" s="184"/>
      <c r="O254" s="184"/>
      <c r="P254" s="184"/>
      <c r="Q254" s="184"/>
      <c r="R254" s="184"/>
      <c r="S254" s="184"/>
      <c r="T254" s="18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181" t="s">
        <v>163</v>
      </c>
      <c r="AU254" s="181" t="s">
        <v>80</v>
      </c>
      <c r="AV254" s="13" t="s">
        <v>76</v>
      </c>
      <c r="AW254" s="13" t="s">
        <v>27</v>
      </c>
      <c r="AX254" s="13" t="s">
        <v>71</v>
      </c>
      <c r="AY254" s="181" t="s">
        <v>156</v>
      </c>
    </row>
    <row r="255" s="14" customFormat="1">
      <c r="A255" s="14"/>
      <c r="B255" s="186"/>
      <c r="C255" s="14"/>
      <c r="D255" s="176" t="s">
        <v>163</v>
      </c>
      <c r="E255" s="187" t="s">
        <v>1</v>
      </c>
      <c r="F255" s="188" t="s">
        <v>287</v>
      </c>
      <c r="G255" s="14"/>
      <c r="H255" s="189">
        <v>6.5209999999999999</v>
      </c>
      <c r="I255" s="14"/>
      <c r="J255" s="14"/>
      <c r="K255" s="14"/>
      <c r="L255" s="186"/>
      <c r="M255" s="190"/>
      <c r="N255" s="191"/>
      <c r="O255" s="191"/>
      <c r="P255" s="191"/>
      <c r="Q255" s="191"/>
      <c r="R255" s="191"/>
      <c r="S255" s="191"/>
      <c r="T255" s="19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187" t="s">
        <v>163</v>
      </c>
      <c r="AU255" s="187" t="s">
        <v>80</v>
      </c>
      <c r="AV255" s="14" t="s">
        <v>80</v>
      </c>
      <c r="AW255" s="14" t="s">
        <v>27</v>
      </c>
      <c r="AX255" s="14" t="s">
        <v>71</v>
      </c>
      <c r="AY255" s="187" t="s">
        <v>156</v>
      </c>
    </row>
    <row r="256" s="15" customFormat="1">
      <c r="A256" s="15"/>
      <c r="B256" s="193"/>
      <c r="C256" s="15"/>
      <c r="D256" s="176" t="s">
        <v>163</v>
      </c>
      <c r="E256" s="194" t="s">
        <v>1</v>
      </c>
      <c r="F256" s="195" t="s">
        <v>166</v>
      </c>
      <c r="G256" s="15"/>
      <c r="H256" s="196">
        <v>6.5209999999999999</v>
      </c>
      <c r="I256" s="15"/>
      <c r="J256" s="15"/>
      <c r="K256" s="15"/>
      <c r="L256" s="193"/>
      <c r="M256" s="197"/>
      <c r="N256" s="198"/>
      <c r="O256" s="198"/>
      <c r="P256" s="198"/>
      <c r="Q256" s="198"/>
      <c r="R256" s="198"/>
      <c r="S256" s="198"/>
      <c r="T256" s="199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194" t="s">
        <v>163</v>
      </c>
      <c r="AU256" s="194" t="s">
        <v>80</v>
      </c>
      <c r="AV256" s="15" t="s">
        <v>86</v>
      </c>
      <c r="AW256" s="15" t="s">
        <v>27</v>
      </c>
      <c r="AX256" s="15" t="s">
        <v>76</v>
      </c>
      <c r="AY256" s="194" t="s">
        <v>156</v>
      </c>
    </row>
    <row r="257" s="2" customFormat="1" ht="33" customHeight="1">
      <c r="A257" s="31"/>
      <c r="B257" s="163"/>
      <c r="C257" s="164" t="s">
        <v>288</v>
      </c>
      <c r="D257" s="164" t="s">
        <v>158</v>
      </c>
      <c r="E257" s="165" t="s">
        <v>289</v>
      </c>
      <c r="F257" s="166" t="s">
        <v>290</v>
      </c>
      <c r="G257" s="167" t="s">
        <v>192</v>
      </c>
      <c r="H257" s="168">
        <v>800.79999999999995</v>
      </c>
      <c r="I257" s="169">
        <v>0</v>
      </c>
      <c r="J257" s="169">
        <f>ROUND(I257*H257,2)</f>
        <v>0</v>
      </c>
      <c r="K257" s="166" t="s">
        <v>1</v>
      </c>
      <c r="L257" s="32"/>
      <c r="M257" s="170" t="s">
        <v>1</v>
      </c>
      <c r="N257" s="171" t="s">
        <v>36</v>
      </c>
      <c r="O257" s="172">
        <v>0</v>
      </c>
      <c r="P257" s="172">
        <f>O257*H257</f>
        <v>0</v>
      </c>
      <c r="Q257" s="172">
        <v>0</v>
      </c>
      <c r="R257" s="172">
        <f>Q257*H257</f>
        <v>0</v>
      </c>
      <c r="S257" s="172">
        <v>0</v>
      </c>
      <c r="T257" s="173">
        <f>S257*H257</f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74" t="s">
        <v>86</v>
      </c>
      <c r="AT257" s="174" t="s">
        <v>158</v>
      </c>
      <c r="AU257" s="174" t="s">
        <v>80</v>
      </c>
      <c r="AY257" s="18" t="s">
        <v>156</v>
      </c>
      <c r="BE257" s="175">
        <f>IF(N257="základní",J257,0)</f>
        <v>0</v>
      </c>
      <c r="BF257" s="175">
        <f>IF(N257="snížená",J257,0)</f>
        <v>0</v>
      </c>
      <c r="BG257" s="175">
        <f>IF(N257="zákl. přenesená",J257,0)</f>
        <v>0</v>
      </c>
      <c r="BH257" s="175">
        <f>IF(N257="sníž. přenesená",J257,0)</f>
        <v>0</v>
      </c>
      <c r="BI257" s="175">
        <f>IF(N257="nulová",J257,0)</f>
        <v>0</v>
      </c>
      <c r="BJ257" s="18" t="s">
        <v>76</v>
      </c>
      <c r="BK257" s="175">
        <f>ROUND(I257*H257,2)</f>
        <v>0</v>
      </c>
      <c r="BL257" s="18" t="s">
        <v>86</v>
      </c>
      <c r="BM257" s="174" t="s">
        <v>291</v>
      </c>
    </row>
    <row r="258" s="2" customFormat="1">
      <c r="A258" s="31"/>
      <c r="B258" s="32"/>
      <c r="C258" s="31"/>
      <c r="D258" s="176" t="s">
        <v>162</v>
      </c>
      <c r="E258" s="31"/>
      <c r="F258" s="177" t="s">
        <v>290</v>
      </c>
      <c r="G258" s="31"/>
      <c r="H258" s="31"/>
      <c r="I258" s="31"/>
      <c r="J258" s="31"/>
      <c r="K258" s="31"/>
      <c r="L258" s="32"/>
      <c r="M258" s="178"/>
      <c r="N258" s="179"/>
      <c r="O258" s="69"/>
      <c r="P258" s="69"/>
      <c r="Q258" s="69"/>
      <c r="R258" s="69"/>
      <c r="S258" s="69"/>
      <c r="T258" s="70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T258" s="18" t="s">
        <v>162</v>
      </c>
      <c r="AU258" s="18" t="s">
        <v>80</v>
      </c>
    </row>
    <row r="259" s="13" customFormat="1">
      <c r="A259" s="13"/>
      <c r="B259" s="180"/>
      <c r="C259" s="13"/>
      <c r="D259" s="176" t="s">
        <v>163</v>
      </c>
      <c r="E259" s="181" t="s">
        <v>1</v>
      </c>
      <c r="F259" s="182" t="s">
        <v>209</v>
      </c>
      <c r="G259" s="13"/>
      <c r="H259" s="181" t="s">
        <v>1</v>
      </c>
      <c r="I259" s="13"/>
      <c r="J259" s="13"/>
      <c r="K259" s="13"/>
      <c r="L259" s="180"/>
      <c r="M259" s="183"/>
      <c r="N259" s="184"/>
      <c r="O259" s="184"/>
      <c r="P259" s="184"/>
      <c r="Q259" s="184"/>
      <c r="R259" s="184"/>
      <c r="S259" s="184"/>
      <c r="T259" s="18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81" t="s">
        <v>163</v>
      </c>
      <c r="AU259" s="181" t="s">
        <v>80</v>
      </c>
      <c r="AV259" s="13" t="s">
        <v>76</v>
      </c>
      <c r="AW259" s="13" t="s">
        <v>27</v>
      </c>
      <c r="AX259" s="13" t="s">
        <v>71</v>
      </c>
      <c r="AY259" s="181" t="s">
        <v>156</v>
      </c>
    </row>
    <row r="260" s="14" customFormat="1">
      <c r="A260" s="14"/>
      <c r="B260" s="186"/>
      <c r="C260" s="14"/>
      <c r="D260" s="176" t="s">
        <v>163</v>
      </c>
      <c r="E260" s="187" t="s">
        <v>1</v>
      </c>
      <c r="F260" s="188" t="s">
        <v>210</v>
      </c>
      <c r="G260" s="14"/>
      <c r="H260" s="189">
        <v>800.79999999999995</v>
      </c>
      <c r="I260" s="14"/>
      <c r="J260" s="14"/>
      <c r="K260" s="14"/>
      <c r="L260" s="186"/>
      <c r="M260" s="190"/>
      <c r="N260" s="191"/>
      <c r="O260" s="191"/>
      <c r="P260" s="191"/>
      <c r="Q260" s="191"/>
      <c r="R260" s="191"/>
      <c r="S260" s="191"/>
      <c r="T260" s="192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187" t="s">
        <v>163</v>
      </c>
      <c r="AU260" s="187" t="s">
        <v>80</v>
      </c>
      <c r="AV260" s="14" t="s">
        <v>80</v>
      </c>
      <c r="AW260" s="14" t="s">
        <v>27</v>
      </c>
      <c r="AX260" s="14" t="s">
        <v>71</v>
      </c>
      <c r="AY260" s="187" t="s">
        <v>156</v>
      </c>
    </row>
    <row r="261" s="15" customFormat="1">
      <c r="A261" s="15"/>
      <c r="B261" s="193"/>
      <c r="C261" s="15"/>
      <c r="D261" s="176" t="s">
        <v>163</v>
      </c>
      <c r="E261" s="194" t="s">
        <v>1</v>
      </c>
      <c r="F261" s="195" t="s">
        <v>166</v>
      </c>
      <c r="G261" s="15"/>
      <c r="H261" s="196">
        <v>800.79999999999995</v>
      </c>
      <c r="I261" s="15"/>
      <c r="J261" s="15"/>
      <c r="K261" s="15"/>
      <c r="L261" s="193"/>
      <c r="M261" s="197"/>
      <c r="N261" s="198"/>
      <c r="O261" s="198"/>
      <c r="P261" s="198"/>
      <c r="Q261" s="198"/>
      <c r="R261" s="198"/>
      <c r="S261" s="198"/>
      <c r="T261" s="199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194" t="s">
        <v>163</v>
      </c>
      <c r="AU261" s="194" t="s">
        <v>80</v>
      </c>
      <c r="AV261" s="15" t="s">
        <v>86</v>
      </c>
      <c r="AW261" s="15" t="s">
        <v>27</v>
      </c>
      <c r="AX261" s="15" t="s">
        <v>76</v>
      </c>
      <c r="AY261" s="194" t="s">
        <v>156</v>
      </c>
    </row>
    <row r="262" s="2" customFormat="1" ht="33" customHeight="1">
      <c r="A262" s="31"/>
      <c r="B262" s="163"/>
      <c r="C262" s="164" t="s">
        <v>222</v>
      </c>
      <c r="D262" s="164" t="s">
        <v>158</v>
      </c>
      <c r="E262" s="165" t="s">
        <v>292</v>
      </c>
      <c r="F262" s="166" t="s">
        <v>293</v>
      </c>
      <c r="G262" s="167" t="s">
        <v>192</v>
      </c>
      <c r="H262" s="168">
        <v>844.61699999999996</v>
      </c>
      <c r="I262" s="169">
        <v>0</v>
      </c>
      <c r="J262" s="169">
        <f>ROUND(I262*H262,2)</f>
        <v>0</v>
      </c>
      <c r="K262" s="166" t="s">
        <v>1</v>
      </c>
      <c r="L262" s="32"/>
      <c r="M262" s="170" t="s">
        <v>1</v>
      </c>
      <c r="N262" s="171" t="s">
        <v>36</v>
      </c>
      <c r="O262" s="172">
        <v>0</v>
      </c>
      <c r="P262" s="172">
        <f>O262*H262</f>
        <v>0</v>
      </c>
      <c r="Q262" s="172">
        <v>0</v>
      </c>
      <c r="R262" s="172">
        <f>Q262*H262</f>
        <v>0</v>
      </c>
      <c r="S262" s="172">
        <v>0</v>
      </c>
      <c r="T262" s="173">
        <f>S262*H262</f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74" t="s">
        <v>86</v>
      </c>
      <c r="AT262" s="174" t="s">
        <v>158</v>
      </c>
      <c r="AU262" s="174" t="s">
        <v>80</v>
      </c>
      <c r="AY262" s="18" t="s">
        <v>156</v>
      </c>
      <c r="BE262" s="175">
        <f>IF(N262="základní",J262,0)</f>
        <v>0</v>
      </c>
      <c r="BF262" s="175">
        <f>IF(N262="snížená",J262,0)</f>
        <v>0</v>
      </c>
      <c r="BG262" s="175">
        <f>IF(N262="zákl. přenesená",J262,0)</f>
        <v>0</v>
      </c>
      <c r="BH262" s="175">
        <f>IF(N262="sníž. přenesená",J262,0)</f>
        <v>0</v>
      </c>
      <c r="BI262" s="175">
        <f>IF(N262="nulová",J262,0)</f>
        <v>0</v>
      </c>
      <c r="BJ262" s="18" t="s">
        <v>76</v>
      </c>
      <c r="BK262" s="175">
        <f>ROUND(I262*H262,2)</f>
        <v>0</v>
      </c>
      <c r="BL262" s="18" t="s">
        <v>86</v>
      </c>
      <c r="BM262" s="174" t="s">
        <v>294</v>
      </c>
    </row>
    <row r="263" s="2" customFormat="1">
      <c r="A263" s="31"/>
      <c r="B263" s="32"/>
      <c r="C263" s="31"/>
      <c r="D263" s="176" t="s">
        <v>162</v>
      </c>
      <c r="E263" s="31"/>
      <c r="F263" s="177" t="s">
        <v>293</v>
      </c>
      <c r="G263" s="31"/>
      <c r="H263" s="31"/>
      <c r="I263" s="31"/>
      <c r="J263" s="31"/>
      <c r="K263" s="31"/>
      <c r="L263" s="32"/>
      <c r="M263" s="178"/>
      <c r="N263" s="179"/>
      <c r="O263" s="69"/>
      <c r="P263" s="69"/>
      <c r="Q263" s="69"/>
      <c r="R263" s="69"/>
      <c r="S263" s="69"/>
      <c r="T263" s="70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T263" s="18" t="s">
        <v>162</v>
      </c>
      <c r="AU263" s="18" t="s">
        <v>80</v>
      </c>
    </row>
    <row r="264" s="12" customFormat="1" ht="22.8" customHeight="1">
      <c r="A264" s="12"/>
      <c r="B264" s="151"/>
      <c r="C264" s="12"/>
      <c r="D264" s="152" t="s">
        <v>70</v>
      </c>
      <c r="E264" s="161" t="s">
        <v>295</v>
      </c>
      <c r="F264" s="161" t="s">
        <v>296</v>
      </c>
      <c r="G264" s="12"/>
      <c r="H264" s="12"/>
      <c r="I264" s="12"/>
      <c r="J264" s="162">
        <f>BK264</f>
        <v>0</v>
      </c>
      <c r="K264" s="12"/>
      <c r="L264" s="151"/>
      <c r="M264" s="155"/>
      <c r="N264" s="156"/>
      <c r="O264" s="156"/>
      <c r="P264" s="157">
        <f>SUM(P265:P276)</f>
        <v>0</v>
      </c>
      <c r="Q264" s="156"/>
      <c r="R264" s="157">
        <f>SUM(R265:R276)</f>
        <v>0</v>
      </c>
      <c r="S264" s="156"/>
      <c r="T264" s="158">
        <f>SUM(T265:T276)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152" t="s">
        <v>76</v>
      </c>
      <c r="AT264" s="159" t="s">
        <v>70</v>
      </c>
      <c r="AU264" s="159" t="s">
        <v>76</v>
      </c>
      <c r="AY264" s="152" t="s">
        <v>156</v>
      </c>
      <c r="BK264" s="160">
        <f>SUM(BK265:BK276)</f>
        <v>0</v>
      </c>
    </row>
    <row r="265" s="2" customFormat="1" ht="24.15" customHeight="1">
      <c r="A265" s="31"/>
      <c r="B265" s="163"/>
      <c r="C265" s="164" t="s">
        <v>297</v>
      </c>
      <c r="D265" s="164" t="s">
        <v>158</v>
      </c>
      <c r="E265" s="165" t="s">
        <v>298</v>
      </c>
      <c r="F265" s="166" t="s">
        <v>299</v>
      </c>
      <c r="G265" s="167" t="s">
        <v>176</v>
      </c>
      <c r="H265" s="168">
        <v>3.6360000000000001</v>
      </c>
      <c r="I265" s="169">
        <v>0</v>
      </c>
      <c r="J265" s="169">
        <f>ROUND(I265*H265,2)</f>
        <v>0</v>
      </c>
      <c r="K265" s="166" t="s">
        <v>1</v>
      </c>
      <c r="L265" s="32"/>
      <c r="M265" s="170" t="s">
        <v>1</v>
      </c>
      <c r="N265" s="171" t="s">
        <v>36</v>
      </c>
      <c r="O265" s="172">
        <v>0</v>
      </c>
      <c r="P265" s="172">
        <f>O265*H265</f>
        <v>0</v>
      </c>
      <c r="Q265" s="172">
        <v>0</v>
      </c>
      <c r="R265" s="172">
        <f>Q265*H265</f>
        <v>0</v>
      </c>
      <c r="S265" s="172">
        <v>0</v>
      </c>
      <c r="T265" s="173">
        <f>S265*H265</f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174" t="s">
        <v>86</v>
      </c>
      <c r="AT265" s="174" t="s">
        <v>158</v>
      </c>
      <c r="AU265" s="174" t="s">
        <v>80</v>
      </c>
      <c r="AY265" s="18" t="s">
        <v>156</v>
      </c>
      <c r="BE265" s="175">
        <f>IF(N265="základní",J265,0)</f>
        <v>0</v>
      </c>
      <c r="BF265" s="175">
        <f>IF(N265="snížená",J265,0)</f>
        <v>0</v>
      </c>
      <c r="BG265" s="175">
        <f>IF(N265="zákl. přenesená",J265,0)</f>
        <v>0</v>
      </c>
      <c r="BH265" s="175">
        <f>IF(N265="sníž. přenesená",J265,0)</f>
        <v>0</v>
      </c>
      <c r="BI265" s="175">
        <f>IF(N265="nulová",J265,0)</f>
        <v>0</v>
      </c>
      <c r="BJ265" s="18" t="s">
        <v>76</v>
      </c>
      <c r="BK265" s="175">
        <f>ROUND(I265*H265,2)</f>
        <v>0</v>
      </c>
      <c r="BL265" s="18" t="s">
        <v>86</v>
      </c>
      <c r="BM265" s="174" t="s">
        <v>300</v>
      </c>
    </row>
    <row r="266" s="2" customFormat="1">
      <c r="A266" s="31"/>
      <c r="B266" s="32"/>
      <c r="C266" s="31"/>
      <c r="D266" s="176" t="s">
        <v>162</v>
      </c>
      <c r="E266" s="31"/>
      <c r="F266" s="177" t="s">
        <v>299</v>
      </c>
      <c r="G266" s="31"/>
      <c r="H266" s="31"/>
      <c r="I266" s="31"/>
      <c r="J266" s="31"/>
      <c r="K266" s="31"/>
      <c r="L266" s="32"/>
      <c r="M266" s="178"/>
      <c r="N266" s="179"/>
      <c r="O266" s="69"/>
      <c r="P266" s="69"/>
      <c r="Q266" s="69"/>
      <c r="R266" s="69"/>
      <c r="S266" s="69"/>
      <c r="T266" s="70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T266" s="18" t="s">
        <v>162</v>
      </c>
      <c r="AU266" s="18" t="s">
        <v>80</v>
      </c>
    </row>
    <row r="267" s="2" customFormat="1" ht="33" customHeight="1">
      <c r="A267" s="31"/>
      <c r="B267" s="163"/>
      <c r="C267" s="164" t="s">
        <v>229</v>
      </c>
      <c r="D267" s="164" t="s">
        <v>158</v>
      </c>
      <c r="E267" s="165" t="s">
        <v>301</v>
      </c>
      <c r="F267" s="166" t="s">
        <v>302</v>
      </c>
      <c r="G267" s="167" t="s">
        <v>176</v>
      </c>
      <c r="H267" s="168">
        <v>3.6360000000000001</v>
      </c>
      <c r="I267" s="169">
        <v>0</v>
      </c>
      <c r="J267" s="169">
        <f>ROUND(I267*H267,2)</f>
        <v>0</v>
      </c>
      <c r="K267" s="166" t="s">
        <v>1</v>
      </c>
      <c r="L267" s="32"/>
      <c r="M267" s="170" t="s">
        <v>1</v>
      </c>
      <c r="N267" s="171" t="s">
        <v>36</v>
      </c>
      <c r="O267" s="172">
        <v>0</v>
      </c>
      <c r="P267" s="172">
        <f>O267*H267</f>
        <v>0</v>
      </c>
      <c r="Q267" s="172">
        <v>0</v>
      </c>
      <c r="R267" s="172">
        <f>Q267*H267</f>
        <v>0</v>
      </c>
      <c r="S267" s="172">
        <v>0</v>
      </c>
      <c r="T267" s="173">
        <f>S267*H267</f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74" t="s">
        <v>86</v>
      </c>
      <c r="AT267" s="174" t="s">
        <v>158</v>
      </c>
      <c r="AU267" s="174" t="s">
        <v>80</v>
      </c>
      <c r="AY267" s="18" t="s">
        <v>156</v>
      </c>
      <c r="BE267" s="175">
        <f>IF(N267="základní",J267,0)</f>
        <v>0</v>
      </c>
      <c r="BF267" s="175">
        <f>IF(N267="snížená",J267,0)</f>
        <v>0</v>
      </c>
      <c r="BG267" s="175">
        <f>IF(N267="zákl. přenesená",J267,0)</f>
        <v>0</v>
      </c>
      <c r="BH267" s="175">
        <f>IF(N267="sníž. přenesená",J267,0)</f>
        <v>0</v>
      </c>
      <c r="BI267" s="175">
        <f>IF(N267="nulová",J267,0)</f>
        <v>0</v>
      </c>
      <c r="BJ267" s="18" t="s">
        <v>76</v>
      </c>
      <c r="BK267" s="175">
        <f>ROUND(I267*H267,2)</f>
        <v>0</v>
      </c>
      <c r="BL267" s="18" t="s">
        <v>86</v>
      </c>
      <c r="BM267" s="174" t="s">
        <v>303</v>
      </c>
    </row>
    <row r="268" s="2" customFormat="1">
      <c r="A268" s="31"/>
      <c r="B268" s="32"/>
      <c r="C268" s="31"/>
      <c r="D268" s="176" t="s">
        <v>162</v>
      </c>
      <c r="E268" s="31"/>
      <c r="F268" s="177" t="s">
        <v>302</v>
      </c>
      <c r="G268" s="31"/>
      <c r="H268" s="31"/>
      <c r="I268" s="31"/>
      <c r="J268" s="31"/>
      <c r="K268" s="31"/>
      <c r="L268" s="32"/>
      <c r="M268" s="178"/>
      <c r="N268" s="179"/>
      <c r="O268" s="69"/>
      <c r="P268" s="69"/>
      <c r="Q268" s="69"/>
      <c r="R268" s="69"/>
      <c r="S268" s="69"/>
      <c r="T268" s="70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T268" s="18" t="s">
        <v>162</v>
      </c>
      <c r="AU268" s="18" t="s">
        <v>80</v>
      </c>
    </row>
    <row r="269" s="2" customFormat="1" ht="24.15" customHeight="1">
      <c r="A269" s="31"/>
      <c r="B269" s="163"/>
      <c r="C269" s="164" t="s">
        <v>304</v>
      </c>
      <c r="D269" s="164" t="s">
        <v>158</v>
      </c>
      <c r="E269" s="165" t="s">
        <v>305</v>
      </c>
      <c r="F269" s="166" t="s">
        <v>306</v>
      </c>
      <c r="G269" s="167" t="s">
        <v>176</v>
      </c>
      <c r="H269" s="168">
        <v>3.6360000000000001</v>
      </c>
      <c r="I269" s="169">
        <v>0</v>
      </c>
      <c r="J269" s="169">
        <f>ROUND(I269*H269,2)</f>
        <v>0</v>
      </c>
      <c r="K269" s="166" t="s">
        <v>1</v>
      </c>
      <c r="L269" s="32"/>
      <c r="M269" s="170" t="s">
        <v>1</v>
      </c>
      <c r="N269" s="171" t="s">
        <v>36</v>
      </c>
      <c r="O269" s="172">
        <v>0</v>
      </c>
      <c r="P269" s="172">
        <f>O269*H269</f>
        <v>0</v>
      </c>
      <c r="Q269" s="172">
        <v>0</v>
      </c>
      <c r="R269" s="172">
        <f>Q269*H269</f>
        <v>0</v>
      </c>
      <c r="S269" s="172">
        <v>0</v>
      </c>
      <c r="T269" s="173">
        <f>S269*H269</f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74" t="s">
        <v>86</v>
      </c>
      <c r="AT269" s="174" t="s">
        <v>158</v>
      </c>
      <c r="AU269" s="174" t="s">
        <v>80</v>
      </c>
      <c r="AY269" s="18" t="s">
        <v>156</v>
      </c>
      <c r="BE269" s="175">
        <f>IF(N269="základní",J269,0)</f>
        <v>0</v>
      </c>
      <c r="BF269" s="175">
        <f>IF(N269="snížená",J269,0)</f>
        <v>0</v>
      </c>
      <c r="BG269" s="175">
        <f>IF(N269="zákl. přenesená",J269,0)</f>
        <v>0</v>
      </c>
      <c r="BH269" s="175">
        <f>IF(N269="sníž. přenesená",J269,0)</f>
        <v>0</v>
      </c>
      <c r="BI269" s="175">
        <f>IF(N269="nulová",J269,0)</f>
        <v>0</v>
      </c>
      <c r="BJ269" s="18" t="s">
        <v>76</v>
      </c>
      <c r="BK269" s="175">
        <f>ROUND(I269*H269,2)</f>
        <v>0</v>
      </c>
      <c r="BL269" s="18" t="s">
        <v>86</v>
      </c>
      <c r="BM269" s="174" t="s">
        <v>307</v>
      </c>
    </row>
    <row r="270" s="2" customFormat="1">
      <c r="A270" s="31"/>
      <c r="B270" s="32"/>
      <c r="C270" s="31"/>
      <c r="D270" s="176" t="s">
        <v>162</v>
      </c>
      <c r="E270" s="31"/>
      <c r="F270" s="177" t="s">
        <v>306</v>
      </c>
      <c r="G270" s="31"/>
      <c r="H270" s="31"/>
      <c r="I270" s="31"/>
      <c r="J270" s="31"/>
      <c r="K270" s="31"/>
      <c r="L270" s="32"/>
      <c r="M270" s="178"/>
      <c r="N270" s="179"/>
      <c r="O270" s="69"/>
      <c r="P270" s="69"/>
      <c r="Q270" s="69"/>
      <c r="R270" s="69"/>
      <c r="S270" s="69"/>
      <c r="T270" s="70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T270" s="18" t="s">
        <v>162</v>
      </c>
      <c r="AU270" s="18" t="s">
        <v>80</v>
      </c>
    </row>
    <row r="271" s="2" customFormat="1" ht="24.15" customHeight="1">
      <c r="A271" s="31"/>
      <c r="B271" s="163"/>
      <c r="C271" s="164" t="s">
        <v>235</v>
      </c>
      <c r="D271" s="164" t="s">
        <v>158</v>
      </c>
      <c r="E271" s="165" t="s">
        <v>308</v>
      </c>
      <c r="F271" s="166" t="s">
        <v>309</v>
      </c>
      <c r="G271" s="167" t="s">
        <v>176</v>
      </c>
      <c r="H271" s="168">
        <v>54.539999999999999</v>
      </c>
      <c r="I271" s="169">
        <v>0</v>
      </c>
      <c r="J271" s="169">
        <f>ROUND(I271*H271,2)</f>
        <v>0</v>
      </c>
      <c r="K271" s="166" t="s">
        <v>1</v>
      </c>
      <c r="L271" s="32"/>
      <c r="M271" s="170" t="s">
        <v>1</v>
      </c>
      <c r="N271" s="171" t="s">
        <v>36</v>
      </c>
      <c r="O271" s="172">
        <v>0</v>
      </c>
      <c r="P271" s="172">
        <f>O271*H271</f>
        <v>0</v>
      </c>
      <c r="Q271" s="172">
        <v>0</v>
      </c>
      <c r="R271" s="172">
        <f>Q271*H271</f>
        <v>0</v>
      </c>
      <c r="S271" s="172">
        <v>0</v>
      </c>
      <c r="T271" s="173">
        <f>S271*H271</f>
        <v>0</v>
      </c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R271" s="174" t="s">
        <v>86</v>
      </c>
      <c r="AT271" s="174" t="s">
        <v>158</v>
      </c>
      <c r="AU271" s="174" t="s">
        <v>80</v>
      </c>
      <c r="AY271" s="18" t="s">
        <v>156</v>
      </c>
      <c r="BE271" s="175">
        <f>IF(N271="základní",J271,0)</f>
        <v>0</v>
      </c>
      <c r="BF271" s="175">
        <f>IF(N271="snížená",J271,0)</f>
        <v>0</v>
      </c>
      <c r="BG271" s="175">
        <f>IF(N271="zákl. přenesená",J271,0)</f>
        <v>0</v>
      </c>
      <c r="BH271" s="175">
        <f>IF(N271="sníž. přenesená",J271,0)</f>
        <v>0</v>
      </c>
      <c r="BI271" s="175">
        <f>IF(N271="nulová",J271,0)</f>
        <v>0</v>
      </c>
      <c r="BJ271" s="18" t="s">
        <v>76</v>
      </c>
      <c r="BK271" s="175">
        <f>ROUND(I271*H271,2)</f>
        <v>0</v>
      </c>
      <c r="BL271" s="18" t="s">
        <v>86</v>
      </c>
      <c r="BM271" s="174" t="s">
        <v>310</v>
      </c>
    </row>
    <row r="272" s="2" customFormat="1">
      <c r="A272" s="31"/>
      <c r="B272" s="32"/>
      <c r="C272" s="31"/>
      <c r="D272" s="176" t="s">
        <v>162</v>
      </c>
      <c r="E272" s="31"/>
      <c r="F272" s="177" t="s">
        <v>309</v>
      </c>
      <c r="G272" s="31"/>
      <c r="H272" s="31"/>
      <c r="I272" s="31"/>
      <c r="J272" s="31"/>
      <c r="K272" s="31"/>
      <c r="L272" s="32"/>
      <c r="M272" s="178"/>
      <c r="N272" s="179"/>
      <c r="O272" s="69"/>
      <c r="P272" s="69"/>
      <c r="Q272" s="69"/>
      <c r="R272" s="69"/>
      <c r="S272" s="69"/>
      <c r="T272" s="70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T272" s="18" t="s">
        <v>162</v>
      </c>
      <c r="AU272" s="18" t="s">
        <v>80</v>
      </c>
    </row>
    <row r="273" s="14" customFormat="1">
      <c r="A273" s="14"/>
      <c r="B273" s="186"/>
      <c r="C273" s="14"/>
      <c r="D273" s="176" t="s">
        <v>163</v>
      </c>
      <c r="E273" s="187" t="s">
        <v>1</v>
      </c>
      <c r="F273" s="188" t="s">
        <v>311</v>
      </c>
      <c r="G273" s="14"/>
      <c r="H273" s="189">
        <v>54.539999999999999</v>
      </c>
      <c r="I273" s="14"/>
      <c r="J273" s="14"/>
      <c r="K273" s="14"/>
      <c r="L273" s="186"/>
      <c r="M273" s="190"/>
      <c r="N273" s="191"/>
      <c r="O273" s="191"/>
      <c r="P273" s="191"/>
      <c r="Q273" s="191"/>
      <c r="R273" s="191"/>
      <c r="S273" s="191"/>
      <c r="T273" s="19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187" t="s">
        <v>163</v>
      </c>
      <c r="AU273" s="187" t="s">
        <v>80</v>
      </c>
      <c r="AV273" s="14" t="s">
        <v>80</v>
      </c>
      <c r="AW273" s="14" t="s">
        <v>27</v>
      </c>
      <c r="AX273" s="14" t="s">
        <v>71</v>
      </c>
      <c r="AY273" s="187" t="s">
        <v>156</v>
      </c>
    </row>
    <row r="274" s="15" customFormat="1">
      <c r="A274" s="15"/>
      <c r="B274" s="193"/>
      <c r="C274" s="15"/>
      <c r="D274" s="176" t="s">
        <v>163</v>
      </c>
      <c r="E274" s="194" t="s">
        <v>1</v>
      </c>
      <c r="F274" s="195" t="s">
        <v>166</v>
      </c>
      <c r="G274" s="15"/>
      <c r="H274" s="196">
        <v>54.539999999999999</v>
      </c>
      <c r="I274" s="15"/>
      <c r="J274" s="15"/>
      <c r="K274" s="15"/>
      <c r="L274" s="193"/>
      <c r="M274" s="197"/>
      <c r="N274" s="198"/>
      <c r="O274" s="198"/>
      <c r="P274" s="198"/>
      <c r="Q274" s="198"/>
      <c r="R274" s="198"/>
      <c r="S274" s="198"/>
      <c r="T274" s="199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194" t="s">
        <v>163</v>
      </c>
      <c r="AU274" s="194" t="s">
        <v>80</v>
      </c>
      <c r="AV274" s="15" t="s">
        <v>86</v>
      </c>
      <c r="AW274" s="15" t="s">
        <v>27</v>
      </c>
      <c r="AX274" s="15" t="s">
        <v>76</v>
      </c>
      <c r="AY274" s="194" t="s">
        <v>156</v>
      </c>
    </row>
    <row r="275" s="2" customFormat="1" ht="33" customHeight="1">
      <c r="A275" s="31"/>
      <c r="B275" s="163"/>
      <c r="C275" s="164" t="s">
        <v>312</v>
      </c>
      <c r="D275" s="164" t="s">
        <v>158</v>
      </c>
      <c r="E275" s="165" t="s">
        <v>313</v>
      </c>
      <c r="F275" s="166" t="s">
        <v>314</v>
      </c>
      <c r="G275" s="167" t="s">
        <v>176</v>
      </c>
      <c r="H275" s="168">
        <v>3.6360000000000001</v>
      </c>
      <c r="I275" s="169">
        <v>0</v>
      </c>
      <c r="J275" s="169">
        <f>ROUND(I275*H275,2)</f>
        <v>0</v>
      </c>
      <c r="K275" s="166" t="s">
        <v>1</v>
      </c>
      <c r="L275" s="32"/>
      <c r="M275" s="170" t="s">
        <v>1</v>
      </c>
      <c r="N275" s="171" t="s">
        <v>36</v>
      </c>
      <c r="O275" s="172">
        <v>0</v>
      </c>
      <c r="P275" s="172">
        <f>O275*H275</f>
        <v>0</v>
      </c>
      <c r="Q275" s="172">
        <v>0</v>
      </c>
      <c r="R275" s="172">
        <f>Q275*H275</f>
        <v>0</v>
      </c>
      <c r="S275" s="172">
        <v>0</v>
      </c>
      <c r="T275" s="173">
        <f>S275*H275</f>
        <v>0</v>
      </c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R275" s="174" t="s">
        <v>86</v>
      </c>
      <c r="AT275" s="174" t="s">
        <v>158</v>
      </c>
      <c r="AU275" s="174" t="s">
        <v>80</v>
      </c>
      <c r="AY275" s="18" t="s">
        <v>156</v>
      </c>
      <c r="BE275" s="175">
        <f>IF(N275="základní",J275,0)</f>
        <v>0</v>
      </c>
      <c r="BF275" s="175">
        <f>IF(N275="snížená",J275,0)</f>
        <v>0</v>
      </c>
      <c r="BG275" s="175">
        <f>IF(N275="zákl. přenesená",J275,0)</f>
        <v>0</v>
      </c>
      <c r="BH275" s="175">
        <f>IF(N275="sníž. přenesená",J275,0)</f>
        <v>0</v>
      </c>
      <c r="BI275" s="175">
        <f>IF(N275="nulová",J275,0)</f>
        <v>0</v>
      </c>
      <c r="BJ275" s="18" t="s">
        <v>76</v>
      </c>
      <c r="BK275" s="175">
        <f>ROUND(I275*H275,2)</f>
        <v>0</v>
      </c>
      <c r="BL275" s="18" t="s">
        <v>86</v>
      </c>
      <c r="BM275" s="174" t="s">
        <v>315</v>
      </c>
    </row>
    <row r="276" s="2" customFormat="1">
      <c r="A276" s="31"/>
      <c r="B276" s="32"/>
      <c r="C276" s="31"/>
      <c r="D276" s="176" t="s">
        <v>162</v>
      </c>
      <c r="E276" s="31"/>
      <c r="F276" s="177" t="s">
        <v>314</v>
      </c>
      <c r="G276" s="31"/>
      <c r="H276" s="31"/>
      <c r="I276" s="31"/>
      <c r="J276" s="31"/>
      <c r="K276" s="31"/>
      <c r="L276" s="32"/>
      <c r="M276" s="178"/>
      <c r="N276" s="179"/>
      <c r="O276" s="69"/>
      <c r="P276" s="69"/>
      <c r="Q276" s="69"/>
      <c r="R276" s="69"/>
      <c r="S276" s="69"/>
      <c r="T276" s="70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T276" s="18" t="s">
        <v>162</v>
      </c>
      <c r="AU276" s="18" t="s">
        <v>80</v>
      </c>
    </row>
    <row r="277" s="12" customFormat="1" ht="22.8" customHeight="1">
      <c r="A277" s="12"/>
      <c r="B277" s="151"/>
      <c r="C277" s="12"/>
      <c r="D277" s="152" t="s">
        <v>70</v>
      </c>
      <c r="E277" s="161" t="s">
        <v>316</v>
      </c>
      <c r="F277" s="161" t="s">
        <v>317</v>
      </c>
      <c r="G277" s="12"/>
      <c r="H277" s="12"/>
      <c r="I277" s="12"/>
      <c r="J277" s="162">
        <f>BK277</f>
        <v>0</v>
      </c>
      <c r="K277" s="12"/>
      <c r="L277" s="151"/>
      <c r="M277" s="155"/>
      <c r="N277" s="156"/>
      <c r="O277" s="156"/>
      <c r="P277" s="157">
        <f>SUM(P278:P279)</f>
        <v>0</v>
      </c>
      <c r="Q277" s="156"/>
      <c r="R277" s="157">
        <f>SUM(R278:R279)</f>
        <v>0</v>
      </c>
      <c r="S277" s="156"/>
      <c r="T277" s="158">
        <f>SUM(T278:T279)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152" t="s">
        <v>76</v>
      </c>
      <c r="AT277" s="159" t="s">
        <v>70</v>
      </c>
      <c r="AU277" s="159" t="s">
        <v>76</v>
      </c>
      <c r="AY277" s="152" t="s">
        <v>156</v>
      </c>
      <c r="BK277" s="160">
        <f>SUM(BK278:BK279)</f>
        <v>0</v>
      </c>
    </row>
    <row r="278" s="2" customFormat="1" ht="21.75" customHeight="1">
      <c r="A278" s="31"/>
      <c r="B278" s="163"/>
      <c r="C278" s="164" t="s">
        <v>242</v>
      </c>
      <c r="D278" s="164" t="s">
        <v>158</v>
      </c>
      <c r="E278" s="165" t="s">
        <v>318</v>
      </c>
      <c r="F278" s="166" t="s">
        <v>319</v>
      </c>
      <c r="G278" s="167" t="s">
        <v>176</v>
      </c>
      <c r="H278" s="168">
        <v>21.053999999999998</v>
      </c>
      <c r="I278" s="169">
        <v>0</v>
      </c>
      <c r="J278" s="169">
        <f>ROUND(I278*H278,2)</f>
        <v>0</v>
      </c>
      <c r="K278" s="166" t="s">
        <v>1</v>
      </c>
      <c r="L278" s="32"/>
      <c r="M278" s="170" t="s">
        <v>1</v>
      </c>
      <c r="N278" s="171" t="s">
        <v>36</v>
      </c>
      <c r="O278" s="172">
        <v>0</v>
      </c>
      <c r="P278" s="172">
        <f>O278*H278</f>
        <v>0</v>
      </c>
      <c r="Q278" s="172">
        <v>0</v>
      </c>
      <c r="R278" s="172">
        <f>Q278*H278</f>
        <v>0</v>
      </c>
      <c r="S278" s="172">
        <v>0</v>
      </c>
      <c r="T278" s="173">
        <f>S278*H278</f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174" t="s">
        <v>86</v>
      </c>
      <c r="AT278" s="174" t="s">
        <v>158</v>
      </c>
      <c r="AU278" s="174" t="s">
        <v>80</v>
      </c>
      <c r="AY278" s="18" t="s">
        <v>156</v>
      </c>
      <c r="BE278" s="175">
        <f>IF(N278="základní",J278,0)</f>
        <v>0</v>
      </c>
      <c r="BF278" s="175">
        <f>IF(N278="snížená",J278,0)</f>
        <v>0</v>
      </c>
      <c r="BG278" s="175">
        <f>IF(N278="zákl. přenesená",J278,0)</f>
        <v>0</v>
      </c>
      <c r="BH278" s="175">
        <f>IF(N278="sníž. přenesená",J278,0)</f>
        <v>0</v>
      </c>
      <c r="BI278" s="175">
        <f>IF(N278="nulová",J278,0)</f>
        <v>0</v>
      </c>
      <c r="BJ278" s="18" t="s">
        <v>76</v>
      </c>
      <c r="BK278" s="175">
        <f>ROUND(I278*H278,2)</f>
        <v>0</v>
      </c>
      <c r="BL278" s="18" t="s">
        <v>86</v>
      </c>
      <c r="BM278" s="174" t="s">
        <v>320</v>
      </c>
    </row>
    <row r="279" s="2" customFormat="1">
      <c r="A279" s="31"/>
      <c r="B279" s="32"/>
      <c r="C279" s="31"/>
      <c r="D279" s="176" t="s">
        <v>162</v>
      </c>
      <c r="E279" s="31"/>
      <c r="F279" s="177" t="s">
        <v>319</v>
      </c>
      <c r="G279" s="31"/>
      <c r="H279" s="31"/>
      <c r="I279" s="31"/>
      <c r="J279" s="31"/>
      <c r="K279" s="31"/>
      <c r="L279" s="32"/>
      <c r="M279" s="178"/>
      <c r="N279" s="179"/>
      <c r="O279" s="69"/>
      <c r="P279" s="69"/>
      <c r="Q279" s="69"/>
      <c r="R279" s="69"/>
      <c r="S279" s="69"/>
      <c r="T279" s="70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T279" s="18" t="s">
        <v>162</v>
      </c>
      <c r="AU279" s="18" t="s">
        <v>80</v>
      </c>
    </row>
    <row r="280" s="12" customFormat="1" ht="25.92" customHeight="1">
      <c r="A280" s="12"/>
      <c r="B280" s="151"/>
      <c r="C280" s="12"/>
      <c r="D280" s="152" t="s">
        <v>70</v>
      </c>
      <c r="E280" s="153" t="s">
        <v>321</v>
      </c>
      <c r="F280" s="153" t="s">
        <v>322</v>
      </c>
      <c r="G280" s="12"/>
      <c r="H280" s="12"/>
      <c r="I280" s="12"/>
      <c r="J280" s="154">
        <f>BK280</f>
        <v>0</v>
      </c>
      <c r="K280" s="12"/>
      <c r="L280" s="151"/>
      <c r="M280" s="155"/>
      <c r="N280" s="156"/>
      <c r="O280" s="156"/>
      <c r="P280" s="157">
        <f>P281+P311+P402+P445+P488+P557+P601+P638+P699</f>
        <v>0</v>
      </c>
      <c r="Q280" s="156"/>
      <c r="R280" s="157">
        <f>R281+R311+R402+R445+R488+R557+R601+R638+R699</f>
        <v>0</v>
      </c>
      <c r="S280" s="156"/>
      <c r="T280" s="158">
        <f>T281+T311+T402+T445+T488+T557+T601+T638+T699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152" t="s">
        <v>80</v>
      </c>
      <c r="AT280" s="159" t="s">
        <v>70</v>
      </c>
      <c r="AU280" s="159" t="s">
        <v>71</v>
      </c>
      <c r="AY280" s="152" t="s">
        <v>156</v>
      </c>
      <c r="BK280" s="160">
        <f>BK281+BK311+BK402+BK445+BK488+BK557+BK601+BK638+BK699</f>
        <v>0</v>
      </c>
    </row>
    <row r="281" s="12" customFormat="1" ht="22.8" customHeight="1">
      <c r="A281" s="12"/>
      <c r="B281" s="151"/>
      <c r="C281" s="12"/>
      <c r="D281" s="152" t="s">
        <v>70</v>
      </c>
      <c r="E281" s="161" t="s">
        <v>323</v>
      </c>
      <c r="F281" s="161" t="s">
        <v>324</v>
      </c>
      <c r="G281" s="12"/>
      <c r="H281" s="12"/>
      <c r="I281" s="12"/>
      <c r="J281" s="162">
        <f>BK281</f>
        <v>0</v>
      </c>
      <c r="K281" s="12"/>
      <c r="L281" s="151"/>
      <c r="M281" s="155"/>
      <c r="N281" s="156"/>
      <c r="O281" s="156"/>
      <c r="P281" s="157">
        <f>SUM(P282:P310)</f>
        <v>0</v>
      </c>
      <c r="Q281" s="156"/>
      <c r="R281" s="157">
        <f>SUM(R282:R310)</f>
        <v>0</v>
      </c>
      <c r="S281" s="156"/>
      <c r="T281" s="158">
        <f>SUM(T282:T310)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152" t="s">
        <v>80</v>
      </c>
      <c r="AT281" s="159" t="s">
        <v>70</v>
      </c>
      <c r="AU281" s="159" t="s">
        <v>76</v>
      </c>
      <c r="AY281" s="152" t="s">
        <v>156</v>
      </c>
      <c r="BK281" s="160">
        <f>SUM(BK282:BK310)</f>
        <v>0</v>
      </c>
    </row>
    <row r="282" s="2" customFormat="1" ht="16.5" customHeight="1">
      <c r="A282" s="31"/>
      <c r="B282" s="163"/>
      <c r="C282" s="164" t="s">
        <v>325</v>
      </c>
      <c r="D282" s="164" t="s">
        <v>158</v>
      </c>
      <c r="E282" s="165" t="s">
        <v>326</v>
      </c>
      <c r="F282" s="166" t="s">
        <v>327</v>
      </c>
      <c r="G282" s="167" t="s">
        <v>192</v>
      </c>
      <c r="H282" s="168">
        <v>800.79999999999995</v>
      </c>
      <c r="I282" s="169">
        <v>0</v>
      </c>
      <c r="J282" s="169">
        <f>ROUND(I282*H282,2)</f>
        <v>0</v>
      </c>
      <c r="K282" s="166" t="s">
        <v>1</v>
      </c>
      <c r="L282" s="32"/>
      <c r="M282" s="170" t="s">
        <v>1</v>
      </c>
      <c r="N282" s="171" t="s">
        <v>36</v>
      </c>
      <c r="O282" s="172">
        <v>0</v>
      </c>
      <c r="P282" s="172">
        <f>O282*H282</f>
        <v>0</v>
      </c>
      <c r="Q282" s="172">
        <v>0</v>
      </c>
      <c r="R282" s="172">
        <f>Q282*H282</f>
        <v>0</v>
      </c>
      <c r="S282" s="172">
        <v>0</v>
      </c>
      <c r="T282" s="173">
        <f>S282*H282</f>
        <v>0</v>
      </c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R282" s="174" t="s">
        <v>193</v>
      </c>
      <c r="AT282" s="174" t="s">
        <v>158</v>
      </c>
      <c r="AU282" s="174" t="s">
        <v>80</v>
      </c>
      <c r="AY282" s="18" t="s">
        <v>156</v>
      </c>
      <c r="BE282" s="175">
        <f>IF(N282="základní",J282,0)</f>
        <v>0</v>
      </c>
      <c r="BF282" s="175">
        <f>IF(N282="snížená",J282,0)</f>
        <v>0</v>
      </c>
      <c r="BG282" s="175">
        <f>IF(N282="zákl. přenesená",J282,0)</f>
        <v>0</v>
      </c>
      <c r="BH282" s="175">
        <f>IF(N282="sníž. přenesená",J282,0)</f>
        <v>0</v>
      </c>
      <c r="BI282" s="175">
        <f>IF(N282="nulová",J282,0)</f>
        <v>0</v>
      </c>
      <c r="BJ282" s="18" t="s">
        <v>76</v>
      </c>
      <c r="BK282" s="175">
        <f>ROUND(I282*H282,2)</f>
        <v>0</v>
      </c>
      <c r="BL282" s="18" t="s">
        <v>193</v>
      </c>
      <c r="BM282" s="174" t="s">
        <v>328</v>
      </c>
    </row>
    <row r="283" s="2" customFormat="1">
      <c r="A283" s="31"/>
      <c r="B283" s="32"/>
      <c r="C283" s="31"/>
      <c r="D283" s="176" t="s">
        <v>162</v>
      </c>
      <c r="E283" s="31"/>
      <c r="F283" s="177" t="s">
        <v>327</v>
      </c>
      <c r="G283" s="31"/>
      <c r="H283" s="31"/>
      <c r="I283" s="31"/>
      <c r="J283" s="31"/>
      <c r="K283" s="31"/>
      <c r="L283" s="32"/>
      <c r="M283" s="178"/>
      <c r="N283" s="179"/>
      <c r="O283" s="69"/>
      <c r="P283" s="69"/>
      <c r="Q283" s="69"/>
      <c r="R283" s="69"/>
      <c r="S283" s="69"/>
      <c r="T283" s="70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T283" s="18" t="s">
        <v>162</v>
      </c>
      <c r="AU283" s="18" t="s">
        <v>80</v>
      </c>
    </row>
    <row r="284" s="13" customFormat="1">
      <c r="A284" s="13"/>
      <c r="B284" s="180"/>
      <c r="C284" s="13"/>
      <c r="D284" s="176" t="s">
        <v>163</v>
      </c>
      <c r="E284" s="181" t="s">
        <v>1</v>
      </c>
      <c r="F284" s="182" t="s">
        <v>329</v>
      </c>
      <c r="G284" s="13"/>
      <c r="H284" s="181" t="s">
        <v>1</v>
      </c>
      <c r="I284" s="13"/>
      <c r="J284" s="13"/>
      <c r="K284" s="13"/>
      <c r="L284" s="180"/>
      <c r="M284" s="183"/>
      <c r="N284" s="184"/>
      <c r="O284" s="184"/>
      <c r="P284" s="184"/>
      <c r="Q284" s="184"/>
      <c r="R284" s="184"/>
      <c r="S284" s="184"/>
      <c r="T284" s="18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81" t="s">
        <v>163</v>
      </c>
      <c r="AU284" s="181" t="s">
        <v>80</v>
      </c>
      <c r="AV284" s="13" t="s">
        <v>76</v>
      </c>
      <c r="AW284" s="13" t="s">
        <v>27</v>
      </c>
      <c r="AX284" s="13" t="s">
        <v>71</v>
      </c>
      <c r="AY284" s="181" t="s">
        <v>156</v>
      </c>
    </row>
    <row r="285" s="14" customFormat="1">
      <c r="A285" s="14"/>
      <c r="B285" s="186"/>
      <c r="C285" s="14"/>
      <c r="D285" s="176" t="s">
        <v>163</v>
      </c>
      <c r="E285" s="187" t="s">
        <v>1</v>
      </c>
      <c r="F285" s="188" t="s">
        <v>330</v>
      </c>
      <c r="G285" s="14"/>
      <c r="H285" s="189">
        <v>46.899999999999999</v>
      </c>
      <c r="I285" s="14"/>
      <c r="J285" s="14"/>
      <c r="K285" s="14"/>
      <c r="L285" s="186"/>
      <c r="M285" s="190"/>
      <c r="N285" s="191"/>
      <c r="O285" s="191"/>
      <c r="P285" s="191"/>
      <c r="Q285" s="191"/>
      <c r="R285" s="191"/>
      <c r="S285" s="191"/>
      <c r="T285" s="19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187" t="s">
        <v>163</v>
      </c>
      <c r="AU285" s="187" t="s">
        <v>80</v>
      </c>
      <c r="AV285" s="14" t="s">
        <v>80</v>
      </c>
      <c r="AW285" s="14" t="s">
        <v>27</v>
      </c>
      <c r="AX285" s="14" t="s">
        <v>71</v>
      </c>
      <c r="AY285" s="187" t="s">
        <v>156</v>
      </c>
    </row>
    <row r="286" s="13" customFormat="1">
      <c r="A286" s="13"/>
      <c r="B286" s="180"/>
      <c r="C286" s="13"/>
      <c r="D286" s="176" t="s">
        <v>163</v>
      </c>
      <c r="E286" s="181" t="s">
        <v>1</v>
      </c>
      <c r="F286" s="182" t="s">
        <v>331</v>
      </c>
      <c r="G286" s="13"/>
      <c r="H286" s="181" t="s">
        <v>1</v>
      </c>
      <c r="I286" s="13"/>
      <c r="J286" s="13"/>
      <c r="K286" s="13"/>
      <c r="L286" s="180"/>
      <c r="M286" s="183"/>
      <c r="N286" s="184"/>
      <c r="O286" s="184"/>
      <c r="P286" s="184"/>
      <c r="Q286" s="184"/>
      <c r="R286" s="184"/>
      <c r="S286" s="184"/>
      <c r="T286" s="18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81" t="s">
        <v>163</v>
      </c>
      <c r="AU286" s="181" t="s">
        <v>80</v>
      </c>
      <c r="AV286" s="13" t="s">
        <v>76</v>
      </c>
      <c r="AW286" s="13" t="s">
        <v>27</v>
      </c>
      <c r="AX286" s="13" t="s">
        <v>71</v>
      </c>
      <c r="AY286" s="181" t="s">
        <v>156</v>
      </c>
    </row>
    <row r="287" s="14" customFormat="1">
      <c r="A287" s="14"/>
      <c r="B287" s="186"/>
      <c r="C287" s="14"/>
      <c r="D287" s="176" t="s">
        <v>163</v>
      </c>
      <c r="E287" s="187" t="s">
        <v>1</v>
      </c>
      <c r="F287" s="188" t="s">
        <v>332</v>
      </c>
      <c r="G287" s="14"/>
      <c r="H287" s="189">
        <v>11.4</v>
      </c>
      <c r="I287" s="14"/>
      <c r="J287" s="14"/>
      <c r="K287" s="14"/>
      <c r="L287" s="186"/>
      <c r="M287" s="190"/>
      <c r="N287" s="191"/>
      <c r="O287" s="191"/>
      <c r="P287" s="191"/>
      <c r="Q287" s="191"/>
      <c r="R287" s="191"/>
      <c r="S287" s="191"/>
      <c r="T287" s="192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187" t="s">
        <v>163</v>
      </c>
      <c r="AU287" s="187" t="s">
        <v>80</v>
      </c>
      <c r="AV287" s="14" t="s">
        <v>80</v>
      </c>
      <c r="AW287" s="14" t="s">
        <v>27</v>
      </c>
      <c r="AX287" s="14" t="s">
        <v>71</v>
      </c>
      <c r="AY287" s="187" t="s">
        <v>156</v>
      </c>
    </row>
    <row r="288" s="13" customFormat="1">
      <c r="A288" s="13"/>
      <c r="B288" s="180"/>
      <c r="C288" s="13"/>
      <c r="D288" s="176" t="s">
        <v>163</v>
      </c>
      <c r="E288" s="181" t="s">
        <v>1</v>
      </c>
      <c r="F288" s="182" t="s">
        <v>333</v>
      </c>
      <c r="G288" s="13"/>
      <c r="H288" s="181" t="s">
        <v>1</v>
      </c>
      <c r="I288" s="13"/>
      <c r="J288" s="13"/>
      <c r="K288" s="13"/>
      <c r="L288" s="180"/>
      <c r="M288" s="183"/>
      <c r="N288" s="184"/>
      <c r="O288" s="184"/>
      <c r="P288" s="184"/>
      <c r="Q288" s="184"/>
      <c r="R288" s="184"/>
      <c r="S288" s="184"/>
      <c r="T288" s="18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181" t="s">
        <v>163</v>
      </c>
      <c r="AU288" s="181" t="s">
        <v>80</v>
      </c>
      <c r="AV288" s="13" t="s">
        <v>76</v>
      </c>
      <c r="AW288" s="13" t="s">
        <v>27</v>
      </c>
      <c r="AX288" s="13" t="s">
        <v>71</v>
      </c>
      <c r="AY288" s="181" t="s">
        <v>156</v>
      </c>
    </row>
    <row r="289" s="14" customFormat="1">
      <c r="A289" s="14"/>
      <c r="B289" s="186"/>
      <c r="C289" s="14"/>
      <c r="D289" s="176" t="s">
        <v>163</v>
      </c>
      <c r="E289" s="187" t="s">
        <v>1</v>
      </c>
      <c r="F289" s="188" t="s">
        <v>334</v>
      </c>
      <c r="G289" s="14"/>
      <c r="H289" s="189">
        <v>230.5</v>
      </c>
      <c r="I289" s="14"/>
      <c r="J289" s="14"/>
      <c r="K289" s="14"/>
      <c r="L289" s="186"/>
      <c r="M289" s="190"/>
      <c r="N289" s="191"/>
      <c r="O289" s="191"/>
      <c r="P289" s="191"/>
      <c r="Q289" s="191"/>
      <c r="R289" s="191"/>
      <c r="S289" s="191"/>
      <c r="T289" s="192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187" t="s">
        <v>163</v>
      </c>
      <c r="AU289" s="187" t="s">
        <v>80</v>
      </c>
      <c r="AV289" s="14" t="s">
        <v>80</v>
      </c>
      <c r="AW289" s="14" t="s">
        <v>27</v>
      </c>
      <c r="AX289" s="14" t="s">
        <v>71</v>
      </c>
      <c r="AY289" s="187" t="s">
        <v>156</v>
      </c>
    </row>
    <row r="290" s="13" customFormat="1">
      <c r="A290" s="13"/>
      <c r="B290" s="180"/>
      <c r="C290" s="13"/>
      <c r="D290" s="176" t="s">
        <v>163</v>
      </c>
      <c r="E290" s="181" t="s">
        <v>1</v>
      </c>
      <c r="F290" s="182" t="s">
        <v>335</v>
      </c>
      <c r="G290" s="13"/>
      <c r="H290" s="181" t="s">
        <v>1</v>
      </c>
      <c r="I290" s="13"/>
      <c r="J290" s="13"/>
      <c r="K290" s="13"/>
      <c r="L290" s="180"/>
      <c r="M290" s="183"/>
      <c r="N290" s="184"/>
      <c r="O290" s="184"/>
      <c r="P290" s="184"/>
      <c r="Q290" s="184"/>
      <c r="R290" s="184"/>
      <c r="S290" s="184"/>
      <c r="T290" s="18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181" t="s">
        <v>163</v>
      </c>
      <c r="AU290" s="181" t="s">
        <v>80</v>
      </c>
      <c r="AV290" s="13" t="s">
        <v>76</v>
      </c>
      <c r="AW290" s="13" t="s">
        <v>27</v>
      </c>
      <c r="AX290" s="13" t="s">
        <v>71</v>
      </c>
      <c r="AY290" s="181" t="s">
        <v>156</v>
      </c>
    </row>
    <row r="291" s="14" customFormat="1">
      <c r="A291" s="14"/>
      <c r="B291" s="186"/>
      <c r="C291" s="14"/>
      <c r="D291" s="176" t="s">
        <v>163</v>
      </c>
      <c r="E291" s="187" t="s">
        <v>1</v>
      </c>
      <c r="F291" s="188" t="s">
        <v>336</v>
      </c>
      <c r="G291" s="14"/>
      <c r="H291" s="189">
        <v>225.40000000000001</v>
      </c>
      <c r="I291" s="14"/>
      <c r="J291" s="14"/>
      <c r="K291" s="14"/>
      <c r="L291" s="186"/>
      <c r="M291" s="190"/>
      <c r="N291" s="191"/>
      <c r="O291" s="191"/>
      <c r="P291" s="191"/>
      <c r="Q291" s="191"/>
      <c r="R291" s="191"/>
      <c r="S291" s="191"/>
      <c r="T291" s="19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187" t="s">
        <v>163</v>
      </c>
      <c r="AU291" s="187" t="s">
        <v>80</v>
      </c>
      <c r="AV291" s="14" t="s">
        <v>80</v>
      </c>
      <c r="AW291" s="14" t="s">
        <v>27</v>
      </c>
      <c r="AX291" s="14" t="s">
        <v>71</v>
      </c>
      <c r="AY291" s="187" t="s">
        <v>156</v>
      </c>
    </row>
    <row r="292" s="13" customFormat="1">
      <c r="A292" s="13"/>
      <c r="B292" s="180"/>
      <c r="C292" s="13"/>
      <c r="D292" s="176" t="s">
        <v>163</v>
      </c>
      <c r="E292" s="181" t="s">
        <v>1</v>
      </c>
      <c r="F292" s="182" t="s">
        <v>337</v>
      </c>
      <c r="G292" s="13"/>
      <c r="H292" s="181" t="s">
        <v>1</v>
      </c>
      <c r="I292" s="13"/>
      <c r="J292" s="13"/>
      <c r="K292" s="13"/>
      <c r="L292" s="180"/>
      <c r="M292" s="183"/>
      <c r="N292" s="184"/>
      <c r="O292" s="184"/>
      <c r="P292" s="184"/>
      <c r="Q292" s="184"/>
      <c r="R292" s="184"/>
      <c r="S292" s="184"/>
      <c r="T292" s="18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181" t="s">
        <v>163</v>
      </c>
      <c r="AU292" s="181" t="s">
        <v>80</v>
      </c>
      <c r="AV292" s="13" t="s">
        <v>76</v>
      </c>
      <c r="AW292" s="13" t="s">
        <v>27</v>
      </c>
      <c r="AX292" s="13" t="s">
        <v>71</v>
      </c>
      <c r="AY292" s="181" t="s">
        <v>156</v>
      </c>
    </row>
    <row r="293" s="14" customFormat="1">
      <c r="A293" s="14"/>
      <c r="B293" s="186"/>
      <c r="C293" s="14"/>
      <c r="D293" s="176" t="s">
        <v>163</v>
      </c>
      <c r="E293" s="187" t="s">
        <v>1</v>
      </c>
      <c r="F293" s="188" t="s">
        <v>338</v>
      </c>
      <c r="G293" s="14"/>
      <c r="H293" s="189">
        <v>286.60000000000002</v>
      </c>
      <c r="I293" s="14"/>
      <c r="J293" s="14"/>
      <c r="K293" s="14"/>
      <c r="L293" s="186"/>
      <c r="M293" s="190"/>
      <c r="N293" s="191"/>
      <c r="O293" s="191"/>
      <c r="P293" s="191"/>
      <c r="Q293" s="191"/>
      <c r="R293" s="191"/>
      <c r="S293" s="191"/>
      <c r="T293" s="192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187" t="s">
        <v>163</v>
      </c>
      <c r="AU293" s="187" t="s">
        <v>80</v>
      </c>
      <c r="AV293" s="14" t="s">
        <v>80</v>
      </c>
      <c r="AW293" s="14" t="s">
        <v>27</v>
      </c>
      <c r="AX293" s="14" t="s">
        <v>71</v>
      </c>
      <c r="AY293" s="187" t="s">
        <v>156</v>
      </c>
    </row>
    <row r="294" s="15" customFormat="1">
      <c r="A294" s="15"/>
      <c r="B294" s="193"/>
      <c r="C294" s="15"/>
      <c r="D294" s="176" t="s">
        <v>163</v>
      </c>
      <c r="E294" s="194" t="s">
        <v>1</v>
      </c>
      <c r="F294" s="195" t="s">
        <v>166</v>
      </c>
      <c r="G294" s="15"/>
      <c r="H294" s="196">
        <v>800.80000000000007</v>
      </c>
      <c r="I294" s="15"/>
      <c r="J294" s="15"/>
      <c r="K294" s="15"/>
      <c r="L294" s="193"/>
      <c r="M294" s="197"/>
      <c r="N294" s="198"/>
      <c r="O294" s="198"/>
      <c r="P294" s="198"/>
      <c r="Q294" s="198"/>
      <c r="R294" s="198"/>
      <c r="S294" s="198"/>
      <c r="T294" s="199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194" t="s">
        <v>163</v>
      </c>
      <c r="AU294" s="194" t="s">
        <v>80</v>
      </c>
      <c r="AV294" s="15" t="s">
        <v>86</v>
      </c>
      <c r="AW294" s="15" t="s">
        <v>27</v>
      </c>
      <c r="AX294" s="15" t="s">
        <v>76</v>
      </c>
      <c r="AY294" s="194" t="s">
        <v>156</v>
      </c>
    </row>
    <row r="295" s="2" customFormat="1" ht="21.75" customHeight="1">
      <c r="A295" s="31"/>
      <c r="B295" s="163"/>
      <c r="C295" s="200" t="s">
        <v>247</v>
      </c>
      <c r="D295" s="200" t="s">
        <v>239</v>
      </c>
      <c r="E295" s="201" t="s">
        <v>339</v>
      </c>
      <c r="F295" s="202" t="s">
        <v>340</v>
      </c>
      <c r="G295" s="203" t="s">
        <v>341</v>
      </c>
      <c r="H295" s="204">
        <v>96.697000000000003</v>
      </c>
      <c r="I295" s="205">
        <v>0</v>
      </c>
      <c r="J295" s="205">
        <f>ROUND(I295*H295,2)</f>
        <v>0</v>
      </c>
      <c r="K295" s="202" t="s">
        <v>1</v>
      </c>
      <c r="L295" s="206"/>
      <c r="M295" s="207" t="s">
        <v>1</v>
      </c>
      <c r="N295" s="208" t="s">
        <v>36</v>
      </c>
      <c r="O295" s="172">
        <v>0</v>
      </c>
      <c r="P295" s="172">
        <f>O295*H295</f>
        <v>0</v>
      </c>
      <c r="Q295" s="172">
        <v>0</v>
      </c>
      <c r="R295" s="172">
        <f>Q295*H295</f>
        <v>0</v>
      </c>
      <c r="S295" s="172">
        <v>0</v>
      </c>
      <c r="T295" s="173">
        <f>S295*H295</f>
        <v>0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174" t="s">
        <v>235</v>
      </c>
      <c r="AT295" s="174" t="s">
        <v>239</v>
      </c>
      <c r="AU295" s="174" t="s">
        <v>80</v>
      </c>
      <c r="AY295" s="18" t="s">
        <v>156</v>
      </c>
      <c r="BE295" s="175">
        <f>IF(N295="základní",J295,0)</f>
        <v>0</v>
      </c>
      <c r="BF295" s="175">
        <f>IF(N295="snížená",J295,0)</f>
        <v>0</v>
      </c>
      <c r="BG295" s="175">
        <f>IF(N295="zákl. přenesená",J295,0)</f>
        <v>0</v>
      </c>
      <c r="BH295" s="175">
        <f>IF(N295="sníž. přenesená",J295,0)</f>
        <v>0</v>
      </c>
      <c r="BI295" s="175">
        <f>IF(N295="nulová",J295,0)</f>
        <v>0</v>
      </c>
      <c r="BJ295" s="18" t="s">
        <v>76</v>
      </c>
      <c r="BK295" s="175">
        <f>ROUND(I295*H295,2)</f>
        <v>0</v>
      </c>
      <c r="BL295" s="18" t="s">
        <v>193</v>
      </c>
      <c r="BM295" s="174" t="s">
        <v>342</v>
      </c>
    </row>
    <row r="296" s="2" customFormat="1">
      <c r="A296" s="31"/>
      <c r="B296" s="32"/>
      <c r="C296" s="31"/>
      <c r="D296" s="176" t="s">
        <v>162</v>
      </c>
      <c r="E296" s="31"/>
      <c r="F296" s="177" t="s">
        <v>340</v>
      </c>
      <c r="G296" s="31"/>
      <c r="H296" s="31"/>
      <c r="I296" s="31"/>
      <c r="J296" s="31"/>
      <c r="K296" s="31"/>
      <c r="L296" s="32"/>
      <c r="M296" s="178"/>
      <c r="N296" s="179"/>
      <c r="O296" s="69"/>
      <c r="P296" s="69"/>
      <c r="Q296" s="69"/>
      <c r="R296" s="69"/>
      <c r="S296" s="69"/>
      <c r="T296" s="70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T296" s="18" t="s">
        <v>162</v>
      </c>
      <c r="AU296" s="18" t="s">
        <v>80</v>
      </c>
    </row>
    <row r="297" s="14" customFormat="1">
      <c r="A297" s="14"/>
      <c r="B297" s="186"/>
      <c r="C297" s="14"/>
      <c r="D297" s="176" t="s">
        <v>163</v>
      </c>
      <c r="E297" s="187" t="s">
        <v>1</v>
      </c>
      <c r="F297" s="188" t="s">
        <v>343</v>
      </c>
      <c r="G297" s="14"/>
      <c r="H297" s="189">
        <v>96.697000000000003</v>
      </c>
      <c r="I297" s="14"/>
      <c r="J297" s="14"/>
      <c r="K297" s="14"/>
      <c r="L297" s="186"/>
      <c r="M297" s="190"/>
      <c r="N297" s="191"/>
      <c r="O297" s="191"/>
      <c r="P297" s="191"/>
      <c r="Q297" s="191"/>
      <c r="R297" s="191"/>
      <c r="S297" s="191"/>
      <c r="T297" s="192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187" t="s">
        <v>163</v>
      </c>
      <c r="AU297" s="187" t="s">
        <v>80</v>
      </c>
      <c r="AV297" s="14" t="s">
        <v>80</v>
      </c>
      <c r="AW297" s="14" t="s">
        <v>27</v>
      </c>
      <c r="AX297" s="14" t="s">
        <v>71</v>
      </c>
      <c r="AY297" s="187" t="s">
        <v>156</v>
      </c>
    </row>
    <row r="298" s="15" customFormat="1">
      <c r="A298" s="15"/>
      <c r="B298" s="193"/>
      <c r="C298" s="15"/>
      <c r="D298" s="176" t="s">
        <v>163</v>
      </c>
      <c r="E298" s="194" t="s">
        <v>1</v>
      </c>
      <c r="F298" s="195" t="s">
        <v>166</v>
      </c>
      <c r="G298" s="15"/>
      <c r="H298" s="196">
        <v>96.697000000000003</v>
      </c>
      <c r="I298" s="15"/>
      <c r="J298" s="15"/>
      <c r="K298" s="15"/>
      <c r="L298" s="193"/>
      <c r="M298" s="197"/>
      <c r="N298" s="198"/>
      <c r="O298" s="198"/>
      <c r="P298" s="198"/>
      <c r="Q298" s="198"/>
      <c r="R298" s="198"/>
      <c r="S298" s="198"/>
      <c r="T298" s="199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194" t="s">
        <v>163</v>
      </c>
      <c r="AU298" s="194" t="s">
        <v>80</v>
      </c>
      <c r="AV298" s="15" t="s">
        <v>86</v>
      </c>
      <c r="AW298" s="15" t="s">
        <v>27</v>
      </c>
      <c r="AX298" s="15" t="s">
        <v>76</v>
      </c>
      <c r="AY298" s="194" t="s">
        <v>156</v>
      </c>
    </row>
    <row r="299" s="2" customFormat="1" ht="33" customHeight="1">
      <c r="A299" s="31"/>
      <c r="B299" s="163"/>
      <c r="C299" s="164" t="s">
        <v>344</v>
      </c>
      <c r="D299" s="164" t="s">
        <v>158</v>
      </c>
      <c r="E299" s="165" t="s">
        <v>345</v>
      </c>
      <c r="F299" s="166" t="s">
        <v>346</v>
      </c>
      <c r="G299" s="167" t="s">
        <v>192</v>
      </c>
      <c r="H299" s="168">
        <v>46.899999999999999</v>
      </c>
      <c r="I299" s="169">
        <v>0</v>
      </c>
      <c r="J299" s="169">
        <f>ROUND(I299*H299,2)</f>
        <v>0</v>
      </c>
      <c r="K299" s="166" t="s">
        <v>1</v>
      </c>
      <c r="L299" s="32"/>
      <c r="M299" s="170" t="s">
        <v>1</v>
      </c>
      <c r="N299" s="171" t="s">
        <v>36</v>
      </c>
      <c r="O299" s="172">
        <v>0</v>
      </c>
      <c r="P299" s="172">
        <f>O299*H299</f>
        <v>0</v>
      </c>
      <c r="Q299" s="172">
        <v>0</v>
      </c>
      <c r="R299" s="172">
        <f>Q299*H299</f>
        <v>0</v>
      </c>
      <c r="S299" s="172">
        <v>0</v>
      </c>
      <c r="T299" s="173">
        <f>S299*H299</f>
        <v>0</v>
      </c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R299" s="174" t="s">
        <v>193</v>
      </c>
      <c r="AT299" s="174" t="s">
        <v>158</v>
      </c>
      <c r="AU299" s="174" t="s">
        <v>80</v>
      </c>
      <c r="AY299" s="18" t="s">
        <v>156</v>
      </c>
      <c r="BE299" s="175">
        <f>IF(N299="základní",J299,0)</f>
        <v>0</v>
      </c>
      <c r="BF299" s="175">
        <f>IF(N299="snížená",J299,0)</f>
        <v>0</v>
      </c>
      <c r="BG299" s="175">
        <f>IF(N299="zákl. přenesená",J299,0)</f>
        <v>0</v>
      </c>
      <c r="BH299" s="175">
        <f>IF(N299="sníž. přenesená",J299,0)</f>
        <v>0</v>
      </c>
      <c r="BI299" s="175">
        <f>IF(N299="nulová",J299,0)</f>
        <v>0</v>
      </c>
      <c r="BJ299" s="18" t="s">
        <v>76</v>
      </c>
      <c r="BK299" s="175">
        <f>ROUND(I299*H299,2)</f>
        <v>0</v>
      </c>
      <c r="BL299" s="18" t="s">
        <v>193</v>
      </c>
      <c r="BM299" s="174" t="s">
        <v>347</v>
      </c>
    </row>
    <row r="300" s="2" customFormat="1">
      <c r="A300" s="31"/>
      <c r="B300" s="32"/>
      <c r="C300" s="31"/>
      <c r="D300" s="176" t="s">
        <v>162</v>
      </c>
      <c r="E300" s="31"/>
      <c r="F300" s="177" t="s">
        <v>346</v>
      </c>
      <c r="G300" s="31"/>
      <c r="H300" s="31"/>
      <c r="I300" s="31"/>
      <c r="J300" s="31"/>
      <c r="K300" s="31"/>
      <c r="L300" s="32"/>
      <c r="M300" s="178"/>
      <c r="N300" s="179"/>
      <c r="O300" s="69"/>
      <c r="P300" s="69"/>
      <c r="Q300" s="69"/>
      <c r="R300" s="69"/>
      <c r="S300" s="69"/>
      <c r="T300" s="70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T300" s="18" t="s">
        <v>162</v>
      </c>
      <c r="AU300" s="18" t="s">
        <v>80</v>
      </c>
    </row>
    <row r="301" s="13" customFormat="1">
      <c r="A301" s="13"/>
      <c r="B301" s="180"/>
      <c r="C301" s="13"/>
      <c r="D301" s="176" t="s">
        <v>163</v>
      </c>
      <c r="E301" s="181" t="s">
        <v>1</v>
      </c>
      <c r="F301" s="182" t="s">
        <v>329</v>
      </c>
      <c r="G301" s="13"/>
      <c r="H301" s="181" t="s">
        <v>1</v>
      </c>
      <c r="I301" s="13"/>
      <c r="J301" s="13"/>
      <c r="K301" s="13"/>
      <c r="L301" s="180"/>
      <c r="M301" s="183"/>
      <c r="N301" s="184"/>
      <c r="O301" s="184"/>
      <c r="P301" s="184"/>
      <c r="Q301" s="184"/>
      <c r="R301" s="184"/>
      <c r="S301" s="184"/>
      <c r="T301" s="18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181" t="s">
        <v>163</v>
      </c>
      <c r="AU301" s="181" t="s">
        <v>80</v>
      </c>
      <c r="AV301" s="13" t="s">
        <v>76</v>
      </c>
      <c r="AW301" s="13" t="s">
        <v>27</v>
      </c>
      <c r="AX301" s="13" t="s">
        <v>71</v>
      </c>
      <c r="AY301" s="181" t="s">
        <v>156</v>
      </c>
    </row>
    <row r="302" s="14" customFormat="1">
      <c r="A302" s="14"/>
      <c r="B302" s="186"/>
      <c r="C302" s="14"/>
      <c r="D302" s="176" t="s">
        <v>163</v>
      </c>
      <c r="E302" s="187" t="s">
        <v>1</v>
      </c>
      <c r="F302" s="188" t="s">
        <v>330</v>
      </c>
      <c r="G302" s="14"/>
      <c r="H302" s="189">
        <v>46.899999999999999</v>
      </c>
      <c r="I302" s="14"/>
      <c r="J302" s="14"/>
      <c r="K302" s="14"/>
      <c r="L302" s="186"/>
      <c r="M302" s="190"/>
      <c r="N302" s="191"/>
      <c r="O302" s="191"/>
      <c r="P302" s="191"/>
      <c r="Q302" s="191"/>
      <c r="R302" s="191"/>
      <c r="S302" s="191"/>
      <c r="T302" s="192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187" t="s">
        <v>163</v>
      </c>
      <c r="AU302" s="187" t="s">
        <v>80</v>
      </c>
      <c r="AV302" s="14" t="s">
        <v>80</v>
      </c>
      <c r="AW302" s="14" t="s">
        <v>27</v>
      </c>
      <c r="AX302" s="14" t="s">
        <v>71</v>
      </c>
      <c r="AY302" s="187" t="s">
        <v>156</v>
      </c>
    </row>
    <row r="303" s="15" customFormat="1">
      <c r="A303" s="15"/>
      <c r="B303" s="193"/>
      <c r="C303" s="15"/>
      <c r="D303" s="176" t="s">
        <v>163</v>
      </c>
      <c r="E303" s="194" t="s">
        <v>1</v>
      </c>
      <c r="F303" s="195" t="s">
        <v>166</v>
      </c>
      <c r="G303" s="15"/>
      <c r="H303" s="196">
        <v>46.899999999999999</v>
      </c>
      <c r="I303" s="15"/>
      <c r="J303" s="15"/>
      <c r="K303" s="15"/>
      <c r="L303" s="193"/>
      <c r="M303" s="197"/>
      <c r="N303" s="198"/>
      <c r="O303" s="198"/>
      <c r="P303" s="198"/>
      <c r="Q303" s="198"/>
      <c r="R303" s="198"/>
      <c r="S303" s="198"/>
      <c r="T303" s="199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194" t="s">
        <v>163</v>
      </c>
      <c r="AU303" s="194" t="s">
        <v>80</v>
      </c>
      <c r="AV303" s="15" t="s">
        <v>86</v>
      </c>
      <c r="AW303" s="15" t="s">
        <v>27</v>
      </c>
      <c r="AX303" s="15" t="s">
        <v>76</v>
      </c>
      <c r="AY303" s="194" t="s">
        <v>156</v>
      </c>
    </row>
    <row r="304" s="2" customFormat="1" ht="24.15" customHeight="1">
      <c r="A304" s="31"/>
      <c r="B304" s="163"/>
      <c r="C304" s="164" t="s">
        <v>252</v>
      </c>
      <c r="D304" s="164" t="s">
        <v>158</v>
      </c>
      <c r="E304" s="165" t="s">
        <v>348</v>
      </c>
      <c r="F304" s="166" t="s">
        <v>349</v>
      </c>
      <c r="G304" s="167" t="s">
        <v>192</v>
      </c>
      <c r="H304" s="168">
        <v>30</v>
      </c>
      <c r="I304" s="169">
        <v>0</v>
      </c>
      <c r="J304" s="169">
        <f>ROUND(I304*H304,2)</f>
        <v>0</v>
      </c>
      <c r="K304" s="166" t="s">
        <v>1</v>
      </c>
      <c r="L304" s="32"/>
      <c r="M304" s="170" t="s">
        <v>1</v>
      </c>
      <c r="N304" s="171" t="s">
        <v>36</v>
      </c>
      <c r="O304" s="172">
        <v>0</v>
      </c>
      <c r="P304" s="172">
        <f>O304*H304</f>
        <v>0</v>
      </c>
      <c r="Q304" s="172">
        <v>0</v>
      </c>
      <c r="R304" s="172">
        <f>Q304*H304</f>
        <v>0</v>
      </c>
      <c r="S304" s="172">
        <v>0</v>
      </c>
      <c r="T304" s="173">
        <f>S304*H304</f>
        <v>0</v>
      </c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R304" s="174" t="s">
        <v>193</v>
      </c>
      <c r="AT304" s="174" t="s">
        <v>158</v>
      </c>
      <c r="AU304" s="174" t="s">
        <v>80</v>
      </c>
      <c r="AY304" s="18" t="s">
        <v>156</v>
      </c>
      <c r="BE304" s="175">
        <f>IF(N304="základní",J304,0)</f>
        <v>0</v>
      </c>
      <c r="BF304" s="175">
        <f>IF(N304="snížená",J304,0)</f>
        <v>0</v>
      </c>
      <c r="BG304" s="175">
        <f>IF(N304="zákl. přenesená",J304,0)</f>
        <v>0</v>
      </c>
      <c r="BH304" s="175">
        <f>IF(N304="sníž. přenesená",J304,0)</f>
        <v>0</v>
      </c>
      <c r="BI304" s="175">
        <f>IF(N304="nulová",J304,0)</f>
        <v>0</v>
      </c>
      <c r="BJ304" s="18" t="s">
        <v>76</v>
      </c>
      <c r="BK304" s="175">
        <f>ROUND(I304*H304,2)</f>
        <v>0</v>
      </c>
      <c r="BL304" s="18" t="s">
        <v>193</v>
      </c>
      <c r="BM304" s="174" t="s">
        <v>350</v>
      </c>
    </row>
    <row r="305" s="2" customFormat="1">
      <c r="A305" s="31"/>
      <c r="B305" s="32"/>
      <c r="C305" s="31"/>
      <c r="D305" s="176" t="s">
        <v>162</v>
      </c>
      <c r="E305" s="31"/>
      <c r="F305" s="177" t="s">
        <v>349</v>
      </c>
      <c r="G305" s="31"/>
      <c r="H305" s="31"/>
      <c r="I305" s="31"/>
      <c r="J305" s="31"/>
      <c r="K305" s="31"/>
      <c r="L305" s="32"/>
      <c r="M305" s="178"/>
      <c r="N305" s="179"/>
      <c r="O305" s="69"/>
      <c r="P305" s="69"/>
      <c r="Q305" s="69"/>
      <c r="R305" s="69"/>
      <c r="S305" s="69"/>
      <c r="T305" s="70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T305" s="18" t="s">
        <v>162</v>
      </c>
      <c r="AU305" s="18" t="s">
        <v>80</v>
      </c>
    </row>
    <row r="306" s="13" customFormat="1">
      <c r="A306" s="13"/>
      <c r="B306" s="180"/>
      <c r="C306" s="13"/>
      <c r="D306" s="176" t="s">
        <v>163</v>
      </c>
      <c r="E306" s="181" t="s">
        <v>1</v>
      </c>
      <c r="F306" s="182" t="s">
        <v>351</v>
      </c>
      <c r="G306" s="13"/>
      <c r="H306" s="181" t="s">
        <v>1</v>
      </c>
      <c r="I306" s="13"/>
      <c r="J306" s="13"/>
      <c r="K306" s="13"/>
      <c r="L306" s="180"/>
      <c r="M306" s="183"/>
      <c r="N306" s="184"/>
      <c r="O306" s="184"/>
      <c r="P306" s="184"/>
      <c r="Q306" s="184"/>
      <c r="R306" s="184"/>
      <c r="S306" s="184"/>
      <c r="T306" s="18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181" t="s">
        <v>163</v>
      </c>
      <c r="AU306" s="181" t="s">
        <v>80</v>
      </c>
      <c r="AV306" s="13" t="s">
        <v>76</v>
      </c>
      <c r="AW306" s="13" t="s">
        <v>27</v>
      </c>
      <c r="AX306" s="13" t="s">
        <v>71</v>
      </c>
      <c r="AY306" s="181" t="s">
        <v>156</v>
      </c>
    </row>
    <row r="307" s="14" customFormat="1">
      <c r="A307" s="14"/>
      <c r="B307" s="186"/>
      <c r="C307" s="14"/>
      <c r="D307" s="176" t="s">
        <v>163</v>
      </c>
      <c r="E307" s="187" t="s">
        <v>1</v>
      </c>
      <c r="F307" s="188" t="s">
        <v>352</v>
      </c>
      <c r="G307" s="14"/>
      <c r="H307" s="189">
        <v>30</v>
      </c>
      <c r="I307" s="14"/>
      <c r="J307" s="14"/>
      <c r="K307" s="14"/>
      <c r="L307" s="186"/>
      <c r="M307" s="190"/>
      <c r="N307" s="191"/>
      <c r="O307" s="191"/>
      <c r="P307" s="191"/>
      <c r="Q307" s="191"/>
      <c r="R307" s="191"/>
      <c r="S307" s="191"/>
      <c r="T307" s="192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187" t="s">
        <v>163</v>
      </c>
      <c r="AU307" s="187" t="s">
        <v>80</v>
      </c>
      <c r="AV307" s="14" t="s">
        <v>80</v>
      </c>
      <c r="AW307" s="14" t="s">
        <v>27</v>
      </c>
      <c r="AX307" s="14" t="s">
        <v>71</v>
      </c>
      <c r="AY307" s="187" t="s">
        <v>156</v>
      </c>
    </row>
    <row r="308" s="15" customFormat="1">
      <c r="A308" s="15"/>
      <c r="B308" s="193"/>
      <c r="C308" s="15"/>
      <c r="D308" s="176" t="s">
        <v>163</v>
      </c>
      <c r="E308" s="194" t="s">
        <v>1</v>
      </c>
      <c r="F308" s="195" t="s">
        <v>166</v>
      </c>
      <c r="G308" s="15"/>
      <c r="H308" s="196">
        <v>30</v>
      </c>
      <c r="I308" s="15"/>
      <c r="J308" s="15"/>
      <c r="K308" s="15"/>
      <c r="L308" s="193"/>
      <c r="M308" s="197"/>
      <c r="N308" s="198"/>
      <c r="O308" s="198"/>
      <c r="P308" s="198"/>
      <c r="Q308" s="198"/>
      <c r="R308" s="198"/>
      <c r="S308" s="198"/>
      <c r="T308" s="199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194" t="s">
        <v>163</v>
      </c>
      <c r="AU308" s="194" t="s">
        <v>80</v>
      </c>
      <c r="AV308" s="15" t="s">
        <v>86</v>
      </c>
      <c r="AW308" s="15" t="s">
        <v>27</v>
      </c>
      <c r="AX308" s="15" t="s">
        <v>76</v>
      </c>
      <c r="AY308" s="194" t="s">
        <v>156</v>
      </c>
    </row>
    <row r="309" s="2" customFormat="1" ht="33" customHeight="1">
      <c r="A309" s="31"/>
      <c r="B309" s="163"/>
      <c r="C309" s="164" t="s">
        <v>353</v>
      </c>
      <c r="D309" s="164" t="s">
        <v>158</v>
      </c>
      <c r="E309" s="165" t="s">
        <v>354</v>
      </c>
      <c r="F309" s="166" t="s">
        <v>355</v>
      </c>
      <c r="G309" s="167" t="s">
        <v>356</v>
      </c>
      <c r="H309" s="168">
        <v>686.23000000000002</v>
      </c>
      <c r="I309" s="169">
        <v>0</v>
      </c>
      <c r="J309" s="169">
        <f>ROUND(I309*H309,2)</f>
        <v>0</v>
      </c>
      <c r="K309" s="166" t="s">
        <v>1</v>
      </c>
      <c r="L309" s="32"/>
      <c r="M309" s="170" t="s">
        <v>1</v>
      </c>
      <c r="N309" s="171" t="s">
        <v>36</v>
      </c>
      <c r="O309" s="172">
        <v>0</v>
      </c>
      <c r="P309" s="172">
        <f>O309*H309</f>
        <v>0</v>
      </c>
      <c r="Q309" s="172">
        <v>0</v>
      </c>
      <c r="R309" s="172">
        <f>Q309*H309</f>
        <v>0</v>
      </c>
      <c r="S309" s="172">
        <v>0</v>
      </c>
      <c r="T309" s="173">
        <f>S309*H309</f>
        <v>0</v>
      </c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R309" s="174" t="s">
        <v>193</v>
      </c>
      <c r="AT309" s="174" t="s">
        <v>158</v>
      </c>
      <c r="AU309" s="174" t="s">
        <v>80</v>
      </c>
      <c r="AY309" s="18" t="s">
        <v>156</v>
      </c>
      <c r="BE309" s="175">
        <f>IF(N309="základní",J309,0)</f>
        <v>0</v>
      </c>
      <c r="BF309" s="175">
        <f>IF(N309="snížená",J309,0)</f>
        <v>0</v>
      </c>
      <c r="BG309" s="175">
        <f>IF(N309="zákl. přenesená",J309,0)</f>
        <v>0</v>
      </c>
      <c r="BH309" s="175">
        <f>IF(N309="sníž. přenesená",J309,0)</f>
        <v>0</v>
      </c>
      <c r="BI309" s="175">
        <f>IF(N309="nulová",J309,0)</f>
        <v>0</v>
      </c>
      <c r="BJ309" s="18" t="s">
        <v>76</v>
      </c>
      <c r="BK309" s="175">
        <f>ROUND(I309*H309,2)</f>
        <v>0</v>
      </c>
      <c r="BL309" s="18" t="s">
        <v>193</v>
      </c>
      <c r="BM309" s="174" t="s">
        <v>357</v>
      </c>
    </row>
    <row r="310" s="2" customFormat="1">
      <c r="A310" s="31"/>
      <c r="B310" s="32"/>
      <c r="C310" s="31"/>
      <c r="D310" s="176" t="s">
        <v>162</v>
      </c>
      <c r="E310" s="31"/>
      <c r="F310" s="177" t="s">
        <v>355</v>
      </c>
      <c r="G310" s="31"/>
      <c r="H310" s="31"/>
      <c r="I310" s="31"/>
      <c r="J310" s="31"/>
      <c r="K310" s="31"/>
      <c r="L310" s="32"/>
      <c r="M310" s="178"/>
      <c r="N310" s="179"/>
      <c r="O310" s="69"/>
      <c r="P310" s="69"/>
      <c r="Q310" s="69"/>
      <c r="R310" s="69"/>
      <c r="S310" s="69"/>
      <c r="T310" s="70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T310" s="18" t="s">
        <v>162</v>
      </c>
      <c r="AU310" s="18" t="s">
        <v>80</v>
      </c>
    </row>
    <row r="311" s="12" customFormat="1" ht="22.8" customHeight="1">
      <c r="A311" s="12"/>
      <c r="B311" s="151"/>
      <c r="C311" s="12"/>
      <c r="D311" s="152" t="s">
        <v>70</v>
      </c>
      <c r="E311" s="161" t="s">
        <v>358</v>
      </c>
      <c r="F311" s="161" t="s">
        <v>359</v>
      </c>
      <c r="G311" s="12"/>
      <c r="H311" s="12"/>
      <c r="I311" s="12"/>
      <c r="J311" s="162">
        <f>BK311</f>
        <v>0</v>
      </c>
      <c r="K311" s="12"/>
      <c r="L311" s="151"/>
      <c r="M311" s="155"/>
      <c r="N311" s="156"/>
      <c r="O311" s="156"/>
      <c r="P311" s="157">
        <f>SUM(P312:P401)</f>
        <v>0</v>
      </c>
      <c r="Q311" s="156"/>
      <c r="R311" s="157">
        <f>SUM(R312:R401)</f>
        <v>0</v>
      </c>
      <c r="S311" s="156"/>
      <c r="T311" s="158">
        <f>SUM(T312:T401)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152" t="s">
        <v>80</v>
      </c>
      <c r="AT311" s="159" t="s">
        <v>70</v>
      </c>
      <c r="AU311" s="159" t="s">
        <v>76</v>
      </c>
      <c r="AY311" s="152" t="s">
        <v>156</v>
      </c>
      <c r="BK311" s="160">
        <f>SUM(BK312:BK401)</f>
        <v>0</v>
      </c>
    </row>
    <row r="312" s="2" customFormat="1" ht="24.15" customHeight="1">
      <c r="A312" s="31"/>
      <c r="B312" s="163"/>
      <c r="C312" s="164" t="s">
        <v>360</v>
      </c>
      <c r="D312" s="164" t="s">
        <v>158</v>
      </c>
      <c r="E312" s="165" t="s">
        <v>361</v>
      </c>
      <c r="F312" s="166" t="s">
        <v>362</v>
      </c>
      <c r="G312" s="167" t="s">
        <v>192</v>
      </c>
      <c r="H312" s="168">
        <v>210.548</v>
      </c>
      <c r="I312" s="169">
        <v>0</v>
      </c>
      <c r="J312" s="169">
        <f>ROUND(I312*H312,2)</f>
        <v>0</v>
      </c>
      <c r="K312" s="166" t="s">
        <v>1</v>
      </c>
      <c r="L312" s="32"/>
      <c r="M312" s="170" t="s">
        <v>1</v>
      </c>
      <c r="N312" s="171" t="s">
        <v>36</v>
      </c>
      <c r="O312" s="172">
        <v>0</v>
      </c>
      <c r="P312" s="172">
        <f>O312*H312</f>
        <v>0</v>
      </c>
      <c r="Q312" s="172">
        <v>0</v>
      </c>
      <c r="R312" s="172">
        <f>Q312*H312</f>
        <v>0</v>
      </c>
      <c r="S312" s="172">
        <v>0</v>
      </c>
      <c r="T312" s="173">
        <f>S312*H312</f>
        <v>0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174" t="s">
        <v>193</v>
      </c>
      <c r="AT312" s="174" t="s">
        <v>158</v>
      </c>
      <c r="AU312" s="174" t="s">
        <v>80</v>
      </c>
      <c r="AY312" s="18" t="s">
        <v>156</v>
      </c>
      <c r="BE312" s="175">
        <f>IF(N312="základní",J312,0)</f>
        <v>0</v>
      </c>
      <c r="BF312" s="175">
        <f>IF(N312="snížená",J312,0)</f>
        <v>0</v>
      </c>
      <c r="BG312" s="175">
        <f>IF(N312="zákl. přenesená",J312,0)</f>
        <v>0</v>
      </c>
      <c r="BH312" s="175">
        <f>IF(N312="sníž. přenesená",J312,0)</f>
        <v>0</v>
      </c>
      <c r="BI312" s="175">
        <f>IF(N312="nulová",J312,0)</f>
        <v>0</v>
      </c>
      <c r="BJ312" s="18" t="s">
        <v>76</v>
      </c>
      <c r="BK312" s="175">
        <f>ROUND(I312*H312,2)</f>
        <v>0</v>
      </c>
      <c r="BL312" s="18" t="s">
        <v>193</v>
      </c>
      <c r="BM312" s="174" t="s">
        <v>363</v>
      </c>
    </row>
    <row r="313" s="2" customFormat="1">
      <c r="A313" s="31"/>
      <c r="B313" s="32"/>
      <c r="C313" s="31"/>
      <c r="D313" s="176" t="s">
        <v>162</v>
      </c>
      <c r="E313" s="31"/>
      <c r="F313" s="177" t="s">
        <v>362</v>
      </c>
      <c r="G313" s="31"/>
      <c r="H313" s="31"/>
      <c r="I313" s="31"/>
      <c r="J313" s="31"/>
      <c r="K313" s="31"/>
      <c r="L313" s="32"/>
      <c r="M313" s="178"/>
      <c r="N313" s="179"/>
      <c r="O313" s="69"/>
      <c r="P313" s="69"/>
      <c r="Q313" s="69"/>
      <c r="R313" s="69"/>
      <c r="S313" s="69"/>
      <c r="T313" s="70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T313" s="18" t="s">
        <v>162</v>
      </c>
      <c r="AU313" s="18" t="s">
        <v>80</v>
      </c>
    </row>
    <row r="314" s="2" customFormat="1" ht="24.15" customHeight="1">
      <c r="A314" s="31"/>
      <c r="B314" s="163"/>
      <c r="C314" s="164" t="s">
        <v>264</v>
      </c>
      <c r="D314" s="164" t="s">
        <v>158</v>
      </c>
      <c r="E314" s="165" t="s">
        <v>364</v>
      </c>
      <c r="F314" s="166" t="s">
        <v>365</v>
      </c>
      <c r="G314" s="167" t="s">
        <v>192</v>
      </c>
      <c r="H314" s="168">
        <v>86.411000000000001</v>
      </c>
      <c r="I314" s="169">
        <v>0</v>
      </c>
      <c r="J314" s="169">
        <f>ROUND(I314*H314,2)</f>
        <v>0</v>
      </c>
      <c r="K314" s="166" t="s">
        <v>1</v>
      </c>
      <c r="L314" s="32"/>
      <c r="M314" s="170" t="s">
        <v>1</v>
      </c>
      <c r="N314" s="171" t="s">
        <v>36</v>
      </c>
      <c r="O314" s="172">
        <v>0</v>
      </c>
      <c r="P314" s="172">
        <f>O314*H314</f>
        <v>0</v>
      </c>
      <c r="Q314" s="172">
        <v>0</v>
      </c>
      <c r="R314" s="172">
        <f>Q314*H314</f>
        <v>0</v>
      </c>
      <c r="S314" s="172">
        <v>0</v>
      </c>
      <c r="T314" s="173">
        <f>S314*H314</f>
        <v>0</v>
      </c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R314" s="174" t="s">
        <v>193</v>
      </c>
      <c r="AT314" s="174" t="s">
        <v>158</v>
      </c>
      <c r="AU314" s="174" t="s">
        <v>80</v>
      </c>
      <c r="AY314" s="18" t="s">
        <v>156</v>
      </c>
      <c r="BE314" s="175">
        <f>IF(N314="základní",J314,0)</f>
        <v>0</v>
      </c>
      <c r="BF314" s="175">
        <f>IF(N314="snížená",J314,0)</f>
        <v>0</v>
      </c>
      <c r="BG314" s="175">
        <f>IF(N314="zákl. přenesená",J314,0)</f>
        <v>0</v>
      </c>
      <c r="BH314" s="175">
        <f>IF(N314="sníž. přenesená",J314,0)</f>
        <v>0</v>
      </c>
      <c r="BI314" s="175">
        <f>IF(N314="nulová",J314,0)</f>
        <v>0</v>
      </c>
      <c r="BJ314" s="18" t="s">
        <v>76</v>
      </c>
      <c r="BK314" s="175">
        <f>ROUND(I314*H314,2)</f>
        <v>0</v>
      </c>
      <c r="BL314" s="18" t="s">
        <v>193</v>
      </c>
      <c r="BM314" s="174" t="s">
        <v>366</v>
      </c>
    </row>
    <row r="315" s="2" customFormat="1">
      <c r="A315" s="31"/>
      <c r="B315" s="32"/>
      <c r="C315" s="31"/>
      <c r="D315" s="176" t="s">
        <v>162</v>
      </c>
      <c r="E315" s="31"/>
      <c r="F315" s="177" t="s">
        <v>365</v>
      </c>
      <c r="G315" s="31"/>
      <c r="H315" s="31"/>
      <c r="I315" s="31"/>
      <c r="J315" s="31"/>
      <c r="K315" s="31"/>
      <c r="L315" s="32"/>
      <c r="M315" s="178"/>
      <c r="N315" s="179"/>
      <c r="O315" s="69"/>
      <c r="P315" s="69"/>
      <c r="Q315" s="69"/>
      <c r="R315" s="69"/>
      <c r="S315" s="69"/>
      <c r="T315" s="70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T315" s="18" t="s">
        <v>162</v>
      </c>
      <c r="AU315" s="18" t="s">
        <v>80</v>
      </c>
    </row>
    <row r="316" s="2" customFormat="1" ht="24.15" customHeight="1">
      <c r="A316" s="31"/>
      <c r="B316" s="163"/>
      <c r="C316" s="164" t="s">
        <v>367</v>
      </c>
      <c r="D316" s="164" t="s">
        <v>158</v>
      </c>
      <c r="E316" s="165" t="s">
        <v>368</v>
      </c>
      <c r="F316" s="166" t="s">
        <v>369</v>
      </c>
      <c r="G316" s="167" t="s">
        <v>192</v>
      </c>
      <c r="H316" s="168">
        <v>91.777000000000001</v>
      </c>
      <c r="I316" s="169">
        <v>0</v>
      </c>
      <c r="J316" s="169">
        <f>ROUND(I316*H316,2)</f>
        <v>0</v>
      </c>
      <c r="K316" s="166" t="s">
        <v>1</v>
      </c>
      <c r="L316" s="32"/>
      <c r="M316" s="170" t="s">
        <v>1</v>
      </c>
      <c r="N316" s="171" t="s">
        <v>36</v>
      </c>
      <c r="O316" s="172">
        <v>0</v>
      </c>
      <c r="P316" s="172">
        <f>O316*H316</f>
        <v>0</v>
      </c>
      <c r="Q316" s="172">
        <v>0</v>
      </c>
      <c r="R316" s="172">
        <f>Q316*H316</f>
        <v>0</v>
      </c>
      <c r="S316" s="172">
        <v>0</v>
      </c>
      <c r="T316" s="173">
        <f>S316*H316</f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74" t="s">
        <v>193</v>
      </c>
      <c r="AT316" s="174" t="s">
        <v>158</v>
      </c>
      <c r="AU316" s="174" t="s">
        <v>80</v>
      </c>
      <c r="AY316" s="18" t="s">
        <v>156</v>
      </c>
      <c r="BE316" s="175">
        <f>IF(N316="základní",J316,0)</f>
        <v>0</v>
      </c>
      <c r="BF316" s="175">
        <f>IF(N316="snížená",J316,0)</f>
        <v>0</v>
      </c>
      <c r="BG316" s="175">
        <f>IF(N316="zákl. přenesená",J316,0)</f>
        <v>0</v>
      </c>
      <c r="BH316" s="175">
        <f>IF(N316="sníž. přenesená",J316,0)</f>
        <v>0</v>
      </c>
      <c r="BI316" s="175">
        <f>IF(N316="nulová",J316,0)</f>
        <v>0</v>
      </c>
      <c r="BJ316" s="18" t="s">
        <v>76</v>
      </c>
      <c r="BK316" s="175">
        <f>ROUND(I316*H316,2)</f>
        <v>0</v>
      </c>
      <c r="BL316" s="18" t="s">
        <v>193</v>
      </c>
      <c r="BM316" s="174" t="s">
        <v>370</v>
      </c>
    </row>
    <row r="317" s="2" customFormat="1">
      <c r="A317" s="31"/>
      <c r="B317" s="32"/>
      <c r="C317" s="31"/>
      <c r="D317" s="176" t="s">
        <v>162</v>
      </c>
      <c r="E317" s="31"/>
      <c r="F317" s="177" t="s">
        <v>369</v>
      </c>
      <c r="G317" s="31"/>
      <c r="H317" s="31"/>
      <c r="I317" s="31"/>
      <c r="J317" s="31"/>
      <c r="K317" s="31"/>
      <c r="L317" s="32"/>
      <c r="M317" s="178"/>
      <c r="N317" s="179"/>
      <c r="O317" s="69"/>
      <c r="P317" s="69"/>
      <c r="Q317" s="69"/>
      <c r="R317" s="69"/>
      <c r="S317" s="69"/>
      <c r="T317" s="70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T317" s="18" t="s">
        <v>162</v>
      </c>
      <c r="AU317" s="18" t="s">
        <v>80</v>
      </c>
    </row>
    <row r="318" s="2" customFormat="1" ht="16.5" customHeight="1">
      <c r="A318" s="31"/>
      <c r="B318" s="163"/>
      <c r="C318" s="164" t="s">
        <v>269</v>
      </c>
      <c r="D318" s="164" t="s">
        <v>158</v>
      </c>
      <c r="E318" s="165" t="s">
        <v>371</v>
      </c>
      <c r="F318" s="166" t="s">
        <v>372</v>
      </c>
      <c r="G318" s="167" t="s">
        <v>234</v>
      </c>
      <c r="H318" s="168">
        <v>1165.608</v>
      </c>
      <c r="I318" s="169">
        <v>0</v>
      </c>
      <c r="J318" s="169">
        <f>ROUND(I318*H318,2)</f>
        <v>0</v>
      </c>
      <c r="K318" s="166" t="s">
        <v>1</v>
      </c>
      <c r="L318" s="32"/>
      <c r="M318" s="170" t="s">
        <v>1</v>
      </c>
      <c r="N318" s="171" t="s">
        <v>36</v>
      </c>
      <c r="O318" s="172">
        <v>0</v>
      </c>
      <c r="P318" s="172">
        <f>O318*H318</f>
        <v>0</v>
      </c>
      <c r="Q318" s="172">
        <v>0</v>
      </c>
      <c r="R318" s="172">
        <f>Q318*H318</f>
        <v>0</v>
      </c>
      <c r="S318" s="172">
        <v>0</v>
      </c>
      <c r="T318" s="173">
        <f>S318*H318</f>
        <v>0</v>
      </c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R318" s="174" t="s">
        <v>193</v>
      </c>
      <c r="AT318" s="174" t="s">
        <v>158</v>
      </c>
      <c r="AU318" s="174" t="s">
        <v>80</v>
      </c>
      <c r="AY318" s="18" t="s">
        <v>156</v>
      </c>
      <c r="BE318" s="175">
        <f>IF(N318="základní",J318,0)</f>
        <v>0</v>
      </c>
      <c r="BF318" s="175">
        <f>IF(N318="snížená",J318,0)</f>
        <v>0</v>
      </c>
      <c r="BG318" s="175">
        <f>IF(N318="zákl. přenesená",J318,0)</f>
        <v>0</v>
      </c>
      <c r="BH318" s="175">
        <f>IF(N318="sníž. přenesená",J318,0)</f>
        <v>0</v>
      </c>
      <c r="BI318" s="175">
        <f>IF(N318="nulová",J318,0)</f>
        <v>0</v>
      </c>
      <c r="BJ318" s="18" t="s">
        <v>76</v>
      </c>
      <c r="BK318" s="175">
        <f>ROUND(I318*H318,2)</f>
        <v>0</v>
      </c>
      <c r="BL318" s="18" t="s">
        <v>193</v>
      </c>
      <c r="BM318" s="174" t="s">
        <v>373</v>
      </c>
    </row>
    <row r="319" s="2" customFormat="1">
      <c r="A319" s="31"/>
      <c r="B319" s="32"/>
      <c r="C319" s="31"/>
      <c r="D319" s="176" t="s">
        <v>162</v>
      </c>
      <c r="E319" s="31"/>
      <c r="F319" s="177" t="s">
        <v>372</v>
      </c>
      <c r="G319" s="31"/>
      <c r="H319" s="31"/>
      <c r="I319" s="31"/>
      <c r="J319" s="31"/>
      <c r="K319" s="31"/>
      <c r="L319" s="32"/>
      <c r="M319" s="178"/>
      <c r="N319" s="179"/>
      <c r="O319" s="69"/>
      <c r="P319" s="69"/>
      <c r="Q319" s="69"/>
      <c r="R319" s="69"/>
      <c r="S319" s="69"/>
      <c r="T319" s="70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T319" s="18" t="s">
        <v>162</v>
      </c>
      <c r="AU319" s="18" t="s">
        <v>80</v>
      </c>
    </row>
    <row r="320" s="14" customFormat="1">
      <c r="A320" s="14"/>
      <c r="B320" s="186"/>
      <c r="C320" s="14"/>
      <c r="D320" s="176" t="s">
        <v>163</v>
      </c>
      <c r="E320" s="187" t="s">
        <v>1</v>
      </c>
      <c r="F320" s="188" t="s">
        <v>374</v>
      </c>
      <c r="G320" s="14"/>
      <c r="H320" s="189">
        <v>1165.608</v>
      </c>
      <c r="I320" s="14"/>
      <c r="J320" s="14"/>
      <c r="K320" s="14"/>
      <c r="L320" s="186"/>
      <c r="M320" s="190"/>
      <c r="N320" s="191"/>
      <c r="O320" s="191"/>
      <c r="P320" s="191"/>
      <c r="Q320" s="191"/>
      <c r="R320" s="191"/>
      <c r="S320" s="191"/>
      <c r="T320" s="192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187" t="s">
        <v>163</v>
      </c>
      <c r="AU320" s="187" t="s">
        <v>80</v>
      </c>
      <c r="AV320" s="14" t="s">
        <v>80</v>
      </c>
      <c r="AW320" s="14" t="s">
        <v>27</v>
      </c>
      <c r="AX320" s="14" t="s">
        <v>71</v>
      </c>
      <c r="AY320" s="187" t="s">
        <v>156</v>
      </c>
    </row>
    <row r="321" s="15" customFormat="1">
      <c r="A321" s="15"/>
      <c r="B321" s="193"/>
      <c r="C321" s="15"/>
      <c r="D321" s="176" t="s">
        <v>163</v>
      </c>
      <c r="E321" s="194" t="s">
        <v>1</v>
      </c>
      <c r="F321" s="195" t="s">
        <v>166</v>
      </c>
      <c r="G321" s="15"/>
      <c r="H321" s="196">
        <v>1165.608</v>
      </c>
      <c r="I321" s="15"/>
      <c r="J321" s="15"/>
      <c r="K321" s="15"/>
      <c r="L321" s="193"/>
      <c r="M321" s="197"/>
      <c r="N321" s="198"/>
      <c r="O321" s="198"/>
      <c r="P321" s="198"/>
      <c r="Q321" s="198"/>
      <c r="R321" s="198"/>
      <c r="S321" s="198"/>
      <c r="T321" s="199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194" t="s">
        <v>163</v>
      </c>
      <c r="AU321" s="194" t="s">
        <v>80</v>
      </c>
      <c r="AV321" s="15" t="s">
        <v>86</v>
      </c>
      <c r="AW321" s="15" t="s">
        <v>27</v>
      </c>
      <c r="AX321" s="15" t="s">
        <v>76</v>
      </c>
      <c r="AY321" s="194" t="s">
        <v>156</v>
      </c>
    </row>
    <row r="322" s="2" customFormat="1" ht="21.75" customHeight="1">
      <c r="A322" s="31"/>
      <c r="B322" s="163"/>
      <c r="C322" s="164" t="s">
        <v>375</v>
      </c>
      <c r="D322" s="164" t="s">
        <v>158</v>
      </c>
      <c r="E322" s="165" t="s">
        <v>376</v>
      </c>
      <c r="F322" s="166" t="s">
        <v>377</v>
      </c>
      <c r="G322" s="167" t="s">
        <v>192</v>
      </c>
      <c r="H322" s="168">
        <v>388.536</v>
      </c>
      <c r="I322" s="169">
        <v>0</v>
      </c>
      <c r="J322" s="169">
        <f>ROUND(I322*H322,2)</f>
        <v>0</v>
      </c>
      <c r="K322" s="166" t="s">
        <v>1</v>
      </c>
      <c r="L322" s="32"/>
      <c r="M322" s="170" t="s">
        <v>1</v>
      </c>
      <c r="N322" s="171" t="s">
        <v>36</v>
      </c>
      <c r="O322" s="172">
        <v>0</v>
      </c>
      <c r="P322" s="172">
        <f>O322*H322</f>
        <v>0</v>
      </c>
      <c r="Q322" s="172">
        <v>0</v>
      </c>
      <c r="R322" s="172">
        <f>Q322*H322</f>
        <v>0</v>
      </c>
      <c r="S322" s="172">
        <v>0</v>
      </c>
      <c r="T322" s="173">
        <f>S322*H322</f>
        <v>0</v>
      </c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R322" s="174" t="s">
        <v>193</v>
      </c>
      <c r="AT322" s="174" t="s">
        <v>158</v>
      </c>
      <c r="AU322" s="174" t="s">
        <v>80</v>
      </c>
      <c r="AY322" s="18" t="s">
        <v>156</v>
      </c>
      <c r="BE322" s="175">
        <f>IF(N322="základní",J322,0)</f>
        <v>0</v>
      </c>
      <c r="BF322" s="175">
        <f>IF(N322="snížená",J322,0)</f>
        <v>0</v>
      </c>
      <c r="BG322" s="175">
        <f>IF(N322="zákl. přenesená",J322,0)</f>
        <v>0</v>
      </c>
      <c r="BH322" s="175">
        <f>IF(N322="sníž. přenesená",J322,0)</f>
        <v>0</v>
      </c>
      <c r="BI322" s="175">
        <f>IF(N322="nulová",J322,0)</f>
        <v>0</v>
      </c>
      <c r="BJ322" s="18" t="s">
        <v>76</v>
      </c>
      <c r="BK322" s="175">
        <f>ROUND(I322*H322,2)</f>
        <v>0</v>
      </c>
      <c r="BL322" s="18" t="s">
        <v>193</v>
      </c>
      <c r="BM322" s="174" t="s">
        <v>378</v>
      </c>
    </row>
    <row r="323" s="2" customFormat="1">
      <c r="A323" s="31"/>
      <c r="B323" s="32"/>
      <c r="C323" s="31"/>
      <c r="D323" s="176" t="s">
        <v>162</v>
      </c>
      <c r="E323" s="31"/>
      <c r="F323" s="177" t="s">
        <v>377</v>
      </c>
      <c r="G323" s="31"/>
      <c r="H323" s="31"/>
      <c r="I323" s="31"/>
      <c r="J323" s="31"/>
      <c r="K323" s="31"/>
      <c r="L323" s="32"/>
      <c r="M323" s="178"/>
      <c r="N323" s="179"/>
      <c r="O323" s="69"/>
      <c r="P323" s="69"/>
      <c r="Q323" s="69"/>
      <c r="R323" s="69"/>
      <c r="S323" s="69"/>
      <c r="T323" s="70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T323" s="18" t="s">
        <v>162</v>
      </c>
      <c r="AU323" s="18" t="s">
        <v>80</v>
      </c>
    </row>
    <row r="324" s="14" customFormat="1">
      <c r="A324" s="14"/>
      <c r="B324" s="186"/>
      <c r="C324" s="14"/>
      <c r="D324" s="176" t="s">
        <v>163</v>
      </c>
      <c r="E324" s="187" t="s">
        <v>1</v>
      </c>
      <c r="F324" s="188" t="s">
        <v>379</v>
      </c>
      <c r="G324" s="14"/>
      <c r="H324" s="189">
        <v>388.536</v>
      </c>
      <c r="I324" s="14"/>
      <c r="J324" s="14"/>
      <c r="K324" s="14"/>
      <c r="L324" s="186"/>
      <c r="M324" s="190"/>
      <c r="N324" s="191"/>
      <c r="O324" s="191"/>
      <c r="P324" s="191"/>
      <c r="Q324" s="191"/>
      <c r="R324" s="191"/>
      <c r="S324" s="191"/>
      <c r="T324" s="192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187" t="s">
        <v>163</v>
      </c>
      <c r="AU324" s="187" t="s">
        <v>80</v>
      </c>
      <c r="AV324" s="14" t="s">
        <v>80</v>
      </c>
      <c r="AW324" s="14" t="s">
        <v>27</v>
      </c>
      <c r="AX324" s="14" t="s">
        <v>71</v>
      </c>
      <c r="AY324" s="187" t="s">
        <v>156</v>
      </c>
    </row>
    <row r="325" s="15" customFormat="1">
      <c r="A325" s="15"/>
      <c r="B325" s="193"/>
      <c r="C325" s="15"/>
      <c r="D325" s="176" t="s">
        <v>163</v>
      </c>
      <c r="E325" s="194" t="s">
        <v>1</v>
      </c>
      <c r="F325" s="195" t="s">
        <v>166</v>
      </c>
      <c r="G325" s="15"/>
      <c r="H325" s="196">
        <v>388.536</v>
      </c>
      <c r="I325" s="15"/>
      <c r="J325" s="15"/>
      <c r="K325" s="15"/>
      <c r="L325" s="193"/>
      <c r="M325" s="197"/>
      <c r="N325" s="198"/>
      <c r="O325" s="198"/>
      <c r="P325" s="198"/>
      <c r="Q325" s="198"/>
      <c r="R325" s="198"/>
      <c r="S325" s="198"/>
      <c r="T325" s="199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194" t="s">
        <v>163</v>
      </c>
      <c r="AU325" s="194" t="s">
        <v>80</v>
      </c>
      <c r="AV325" s="15" t="s">
        <v>86</v>
      </c>
      <c r="AW325" s="15" t="s">
        <v>27</v>
      </c>
      <c r="AX325" s="15" t="s">
        <v>76</v>
      </c>
      <c r="AY325" s="194" t="s">
        <v>156</v>
      </c>
    </row>
    <row r="326" s="2" customFormat="1" ht="16.5" customHeight="1">
      <c r="A326" s="31"/>
      <c r="B326" s="163"/>
      <c r="C326" s="164" t="s">
        <v>276</v>
      </c>
      <c r="D326" s="164" t="s">
        <v>158</v>
      </c>
      <c r="E326" s="165" t="s">
        <v>380</v>
      </c>
      <c r="F326" s="166" t="s">
        <v>381</v>
      </c>
      <c r="G326" s="167" t="s">
        <v>192</v>
      </c>
      <c r="H326" s="168">
        <v>388.536</v>
      </c>
      <c r="I326" s="169">
        <v>0</v>
      </c>
      <c r="J326" s="169">
        <f>ROUND(I326*H326,2)</f>
        <v>0</v>
      </c>
      <c r="K326" s="166" t="s">
        <v>1</v>
      </c>
      <c r="L326" s="32"/>
      <c r="M326" s="170" t="s">
        <v>1</v>
      </c>
      <c r="N326" s="171" t="s">
        <v>36</v>
      </c>
      <c r="O326" s="172">
        <v>0</v>
      </c>
      <c r="P326" s="172">
        <f>O326*H326</f>
        <v>0</v>
      </c>
      <c r="Q326" s="172">
        <v>0</v>
      </c>
      <c r="R326" s="172">
        <f>Q326*H326</f>
        <v>0</v>
      </c>
      <c r="S326" s="172">
        <v>0</v>
      </c>
      <c r="T326" s="173">
        <f>S326*H326</f>
        <v>0</v>
      </c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R326" s="174" t="s">
        <v>193</v>
      </c>
      <c r="AT326" s="174" t="s">
        <v>158</v>
      </c>
      <c r="AU326" s="174" t="s">
        <v>80</v>
      </c>
      <c r="AY326" s="18" t="s">
        <v>156</v>
      </c>
      <c r="BE326" s="175">
        <f>IF(N326="základní",J326,0)</f>
        <v>0</v>
      </c>
      <c r="BF326" s="175">
        <f>IF(N326="snížená",J326,0)</f>
        <v>0</v>
      </c>
      <c r="BG326" s="175">
        <f>IF(N326="zákl. přenesená",J326,0)</f>
        <v>0</v>
      </c>
      <c r="BH326" s="175">
        <f>IF(N326="sníž. přenesená",J326,0)</f>
        <v>0</v>
      </c>
      <c r="BI326" s="175">
        <f>IF(N326="nulová",J326,0)</f>
        <v>0</v>
      </c>
      <c r="BJ326" s="18" t="s">
        <v>76</v>
      </c>
      <c r="BK326" s="175">
        <f>ROUND(I326*H326,2)</f>
        <v>0</v>
      </c>
      <c r="BL326" s="18" t="s">
        <v>193</v>
      </c>
      <c r="BM326" s="174" t="s">
        <v>382</v>
      </c>
    </row>
    <row r="327" s="2" customFormat="1">
      <c r="A327" s="31"/>
      <c r="B327" s="32"/>
      <c r="C327" s="31"/>
      <c r="D327" s="176" t="s">
        <v>162</v>
      </c>
      <c r="E327" s="31"/>
      <c r="F327" s="177" t="s">
        <v>381</v>
      </c>
      <c r="G327" s="31"/>
      <c r="H327" s="31"/>
      <c r="I327" s="31"/>
      <c r="J327" s="31"/>
      <c r="K327" s="31"/>
      <c r="L327" s="32"/>
      <c r="M327" s="178"/>
      <c r="N327" s="179"/>
      <c r="O327" s="69"/>
      <c r="P327" s="69"/>
      <c r="Q327" s="69"/>
      <c r="R327" s="69"/>
      <c r="S327" s="69"/>
      <c r="T327" s="70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T327" s="18" t="s">
        <v>162</v>
      </c>
      <c r="AU327" s="18" t="s">
        <v>80</v>
      </c>
    </row>
    <row r="328" s="2" customFormat="1" ht="37.8" customHeight="1">
      <c r="A328" s="31"/>
      <c r="B328" s="163"/>
      <c r="C328" s="164" t="s">
        <v>383</v>
      </c>
      <c r="D328" s="164" t="s">
        <v>158</v>
      </c>
      <c r="E328" s="165" t="s">
        <v>384</v>
      </c>
      <c r="F328" s="166" t="s">
        <v>385</v>
      </c>
      <c r="G328" s="167" t="s">
        <v>192</v>
      </c>
      <c r="H328" s="168">
        <v>14.426</v>
      </c>
      <c r="I328" s="169">
        <v>0</v>
      </c>
      <c r="J328" s="169">
        <f>ROUND(I328*H328,2)</f>
        <v>0</v>
      </c>
      <c r="K328" s="166" t="s">
        <v>1</v>
      </c>
      <c r="L328" s="32"/>
      <c r="M328" s="170" t="s">
        <v>1</v>
      </c>
      <c r="N328" s="171" t="s">
        <v>36</v>
      </c>
      <c r="O328" s="172">
        <v>0</v>
      </c>
      <c r="P328" s="172">
        <f>O328*H328</f>
        <v>0</v>
      </c>
      <c r="Q328" s="172">
        <v>0</v>
      </c>
      <c r="R328" s="172">
        <f>Q328*H328</f>
        <v>0</v>
      </c>
      <c r="S328" s="172">
        <v>0</v>
      </c>
      <c r="T328" s="173">
        <f>S328*H328</f>
        <v>0</v>
      </c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R328" s="174" t="s">
        <v>193</v>
      </c>
      <c r="AT328" s="174" t="s">
        <v>158</v>
      </c>
      <c r="AU328" s="174" t="s">
        <v>80</v>
      </c>
      <c r="AY328" s="18" t="s">
        <v>156</v>
      </c>
      <c r="BE328" s="175">
        <f>IF(N328="základní",J328,0)</f>
        <v>0</v>
      </c>
      <c r="BF328" s="175">
        <f>IF(N328="snížená",J328,0)</f>
        <v>0</v>
      </c>
      <c r="BG328" s="175">
        <f>IF(N328="zákl. přenesená",J328,0)</f>
        <v>0</v>
      </c>
      <c r="BH328" s="175">
        <f>IF(N328="sníž. přenesená",J328,0)</f>
        <v>0</v>
      </c>
      <c r="BI328" s="175">
        <f>IF(N328="nulová",J328,0)</f>
        <v>0</v>
      </c>
      <c r="BJ328" s="18" t="s">
        <v>76</v>
      </c>
      <c r="BK328" s="175">
        <f>ROUND(I328*H328,2)</f>
        <v>0</v>
      </c>
      <c r="BL328" s="18" t="s">
        <v>193</v>
      </c>
      <c r="BM328" s="174" t="s">
        <v>386</v>
      </c>
    </row>
    <row r="329" s="2" customFormat="1">
      <c r="A329" s="31"/>
      <c r="B329" s="32"/>
      <c r="C329" s="31"/>
      <c r="D329" s="176" t="s">
        <v>162</v>
      </c>
      <c r="E329" s="31"/>
      <c r="F329" s="177" t="s">
        <v>385</v>
      </c>
      <c r="G329" s="31"/>
      <c r="H329" s="31"/>
      <c r="I329" s="31"/>
      <c r="J329" s="31"/>
      <c r="K329" s="31"/>
      <c r="L329" s="32"/>
      <c r="M329" s="178"/>
      <c r="N329" s="179"/>
      <c r="O329" s="69"/>
      <c r="P329" s="69"/>
      <c r="Q329" s="69"/>
      <c r="R329" s="69"/>
      <c r="S329" s="69"/>
      <c r="T329" s="70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T329" s="18" t="s">
        <v>162</v>
      </c>
      <c r="AU329" s="18" t="s">
        <v>80</v>
      </c>
    </row>
    <row r="330" s="2" customFormat="1" ht="24.15" customHeight="1">
      <c r="A330" s="31"/>
      <c r="B330" s="163"/>
      <c r="C330" s="164" t="s">
        <v>280</v>
      </c>
      <c r="D330" s="164" t="s">
        <v>158</v>
      </c>
      <c r="E330" s="165" t="s">
        <v>387</v>
      </c>
      <c r="F330" s="166" t="s">
        <v>388</v>
      </c>
      <c r="G330" s="167" t="s">
        <v>192</v>
      </c>
      <c r="H330" s="168">
        <v>4.351</v>
      </c>
      <c r="I330" s="169">
        <v>0</v>
      </c>
      <c r="J330" s="169">
        <f>ROUND(I330*H330,2)</f>
        <v>0</v>
      </c>
      <c r="K330" s="166" t="s">
        <v>1</v>
      </c>
      <c r="L330" s="32"/>
      <c r="M330" s="170" t="s">
        <v>1</v>
      </c>
      <c r="N330" s="171" t="s">
        <v>36</v>
      </c>
      <c r="O330" s="172">
        <v>0</v>
      </c>
      <c r="P330" s="172">
        <f>O330*H330</f>
        <v>0</v>
      </c>
      <c r="Q330" s="172">
        <v>0</v>
      </c>
      <c r="R330" s="172">
        <f>Q330*H330</f>
        <v>0</v>
      </c>
      <c r="S330" s="172">
        <v>0</v>
      </c>
      <c r="T330" s="173">
        <f>S330*H330</f>
        <v>0</v>
      </c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R330" s="174" t="s">
        <v>193</v>
      </c>
      <c r="AT330" s="174" t="s">
        <v>158</v>
      </c>
      <c r="AU330" s="174" t="s">
        <v>80</v>
      </c>
      <c r="AY330" s="18" t="s">
        <v>156</v>
      </c>
      <c r="BE330" s="175">
        <f>IF(N330="základní",J330,0)</f>
        <v>0</v>
      </c>
      <c r="BF330" s="175">
        <f>IF(N330="snížená",J330,0)</f>
        <v>0</v>
      </c>
      <c r="BG330" s="175">
        <f>IF(N330="zákl. přenesená",J330,0)</f>
        <v>0</v>
      </c>
      <c r="BH330" s="175">
        <f>IF(N330="sníž. přenesená",J330,0)</f>
        <v>0</v>
      </c>
      <c r="BI330" s="175">
        <f>IF(N330="nulová",J330,0)</f>
        <v>0</v>
      </c>
      <c r="BJ330" s="18" t="s">
        <v>76</v>
      </c>
      <c r="BK330" s="175">
        <f>ROUND(I330*H330,2)</f>
        <v>0</v>
      </c>
      <c r="BL330" s="18" t="s">
        <v>193</v>
      </c>
      <c r="BM330" s="174" t="s">
        <v>389</v>
      </c>
    </row>
    <row r="331" s="2" customFormat="1">
      <c r="A331" s="31"/>
      <c r="B331" s="32"/>
      <c r="C331" s="31"/>
      <c r="D331" s="176" t="s">
        <v>162</v>
      </c>
      <c r="E331" s="31"/>
      <c r="F331" s="177" t="s">
        <v>388</v>
      </c>
      <c r="G331" s="31"/>
      <c r="H331" s="31"/>
      <c r="I331" s="31"/>
      <c r="J331" s="31"/>
      <c r="K331" s="31"/>
      <c r="L331" s="32"/>
      <c r="M331" s="178"/>
      <c r="N331" s="179"/>
      <c r="O331" s="69"/>
      <c r="P331" s="69"/>
      <c r="Q331" s="69"/>
      <c r="R331" s="69"/>
      <c r="S331" s="69"/>
      <c r="T331" s="70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T331" s="18" t="s">
        <v>162</v>
      </c>
      <c r="AU331" s="18" t="s">
        <v>80</v>
      </c>
    </row>
    <row r="332" s="13" customFormat="1">
      <c r="A332" s="13"/>
      <c r="B332" s="180"/>
      <c r="C332" s="13"/>
      <c r="D332" s="176" t="s">
        <v>163</v>
      </c>
      <c r="E332" s="181" t="s">
        <v>1</v>
      </c>
      <c r="F332" s="182" t="s">
        <v>390</v>
      </c>
      <c r="G332" s="13"/>
      <c r="H332" s="181" t="s">
        <v>1</v>
      </c>
      <c r="I332" s="13"/>
      <c r="J332" s="13"/>
      <c r="K332" s="13"/>
      <c r="L332" s="180"/>
      <c r="M332" s="183"/>
      <c r="N332" s="184"/>
      <c r="O332" s="184"/>
      <c r="P332" s="184"/>
      <c r="Q332" s="184"/>
      <c r="R332" s="184"/>
      <c r="S332" s="184"/>
      <c r="T332" s="18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181" t="s">
        <v>163</v>
      </c>
      <c r="AU332" s="181" t="s">
        <v>80</v>
      </c>
      <c r="AV332" s="13" t="s">
        <v>76</v>
      </c>
      <c r="AW332" s="13" t="s">
        <v>27</v>
      </c>
      <c r="AX332" s="13" t="s">
        <v>71</v>
      </c>
      <c r="AY332" s="181" t="s">
        <v>156</v>
      </c>
    </row>
    <row r="333" s="13" customFormat="1">
      <c r="A333" s="13"/>
      <c r="B333" s="180"/>
      <c r="C333" s="13"/>
      <c r="D333" s="176" t="s">
        <v>163</v>
      </c>
      <c r="E333" s="181" t="s">
        <v>1</v>
      </c>
      <c r="F333" s="182" t="s">
        <v>391</v>
      </c>
      <c r="G333" s="13"/>
      <c r="H333" s="181" t="s">
        <v>1</v>
      </c>
      <c r="I333" s="13"/>
      <c r="J333" s="13"/>
      <c r="K333" s="13"/>
      <c r="L333" s="180"/>
      <c r="M333" s="183"/>
      <c r="N333" s="184"/>
      <c r="O333" s="184"/>
      <c r="P333" s="184"/>
      <c r="Q333" s="184"/>
      <c r="R333" s="184"/>
      <c r="S333" s="184"/>
      <c r="T333" s="185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181" t="s">
        <v>163</v>
      </c>
      <c r="AU333" s="181" t="s">
        <v>80</v>
      </c>
      <c r="AV333" s="13" t="s">
        <v>76</v>
      </c>
      <c r="AW333" s="13" t="s">
        <v>27</v>
      </c>
      <c r="AX333" s="13" t="s">
        <v>71</v>
      </c>
      <c r="AY333" s="181" t="s">
        <v>156</v>
      </c>
    </row>
    <row r="334" s="14" customFormat="1">
      <c r="A334" s="14"/>
      <c r="B334" s="186"/>
      <c r="C334" s="14"/>
      <c r="D334" s="176" t="s">
        <v>163</v>
      </c>
      <c r="E334" s="187" t="s">
        <v>1</v>
      </c>
      <c r="F334" s="188" t="s">
        <v>392</v>
      </c>
      <c r="G334" s="14"/>
      <c r="H334" s="189">
        <v>4.351</v>
      </c>
      <c r="I334" s="14"/>
      <c r="J334" s="14"/>
      <c r="K334" s="14"/>
      <c r="L334" s="186"/>
      <c r="M334" s="190"/>
      <c r="N334" s="191"/>
      <c r="O334" s="191"/>
      <c r="P334" s="191"/>
      <c r="Q334" s="191"/>
      <c r="R334" s="191"/>
      <c r="S334" s="191"/>
      <c r="T334" s="19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187" t="s">
        <v>163</v>
      </c>
      <c r="AU334" s="187" t="s">
        <v>80</v>
      </c>
      <c r="AV334" s="14" t="s">
        <v>80</v>
      </c>
      <c r="AW334" s="14" t="s">
        <v>27</v>
      </c>
      <c r="AX334" s="14" t="s">
        <v>71</v>
      </c>
      <c r="AY334" s="187" t="s">
        <v>156</v>
      </c>
    </row>
    <row r="335" s="15" customFormat="1">
      <c r="A335" s="15"/>
      <c r="B335" s="193"/>
      <c r="C335" s="15"/>
      <c r="D335" s="176" t="s">
        <v>163</v>
      </c>
      <c r="E335" s="194" t="s">
        <v>1</v>
      </c>
      <c r="F335" s="195" t="s">
        <v>166</v>
      </c>
      <c r="G335" s="15"/>
      <c r="H335" s="196">
        <v>4.351</v>
      </c>
      <c r="I335" s="15"/>
      <c r="J335" s="15"/>
      <c r="K335" s="15"/>
      <c r="L335" s="193"/>
      <c r="M335" s="197"/>
      <c r="N335" s="198"/>
      <c r="O335" s="198"/>
      <c r="P335" s="198"/>
      <c r="Q335" s="198"/>
      <c r="R335" s="198"/>
      <c r="S335" s="198"/>
      <c r="T335" s="199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194" t="s">
        <v>163</v>
      </c>
      <c r="AU335" s="194" t="s">
        <v>80</v>
      </c>
      <c r="AV335" s="15" t="s">
        <v>86</v>
      </c>
      <c r="AW335" s="15" t="s">
        <v>27</v>
      </c>
      <c r="AX335" s="15" t="s">
        <v>76</v>
      </c>
      <c r="AY335" s="194" t="s">
        <v>156</v>
      </c>
    </row>
    <row r="336" s="2" customFormat="1" ht="24.15" customHeight="1">
      <c r="A336" s="31"/>
      <c r="B336" s="163"/>
      <c r="C336" s="164" t="s">
        <v>393</v>
      </c>
      <c r="D336" s="164" t="s">
        <v>158</v>
      </c>
      <c r="E336" s="165" t="s">
        <v>394</v>
      </c>
      <c r="F336" s="166" t="s">
        <v>395</v>
      </c>
      <c r="G336" s="167" t="s">
        <v>192</v>
      </c>
      <c r="H336" s="168">
        <v>42.5</v>
      </c>
      <c r="I336" s="169">
        <v>0</v>
      </c>
      <c r="J336" s="169">
        <f>ROUND(I336*H336,2)</f>
        <v>0</v>
      </c>
      <c r="K336" s="166" t="s">
        <v>1</v>
      </c>
      <c r="L336" s="32"/>
      <c r="M336" s="170" t="s">
        <v>1</v>
      </c>
      <c r="N336" s="171" t="s">
        <v>36</v>
      </c>
      <c r="O336" s="172">
        <v>0</v>
      </c>
      <c r="P336" s="172">
        <f>O336*H336</f>
        <v>0</v>
      </c>
      <c r="Q336" s="172">
        <v>0</v>
      </c>
      <c r="R336" s="172">
        <f>Q336*H336</f>
        <v>0</v>
      </c>
      <c r="S336" s="172">
        <v>0</v>
      </c>
      <c r="T336" s="173">
        <f>S336*H336</f>
        <v>0</v>
      </c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R336" s="174" t="s">
        <v>193</v>
      </c>
      <c r="AT336" s="174" t="s">
        <v>158</v>
      </c>
      <c r="AU336" s="174" t="s">
        <v>80</v>
      </c>
      <c r="AY336" s="18" t="s">
        <v>156</v>
      </c>
      <c r="BE336" s="175">
        <f>IF(N336="základní",J336,0)</f>
        <v>0</v>
      </c>
      <c r="BF336" s="175">
        <f>IF(N336="snížená",J336,0)</f>
        <v>0</v>
      </c>
      <c r="BG336" s="175">
        <f>IF(N336="zákl. přenesená",J336,0)</f>
        <v>0</v>
      </c>
      <c r="BH336" s="175">
        <f>IF(N336="sníž. přenesená",J336,0)</f>
        <v>0</v>
      </c>
      <c r="BI336" s="175">
        <f>IF(N336="nulová",J336,0)</f>
        <v>0</v>
      </c>
      <c r="BJ336" s="18" t="s">
        <v>76</v>
      </c>
      <c r="BK336" s="175">
        <f>ROUND(I336*H336,2)</f>
        <v>0</v>
      </c>
      <c r="BL336" s="18" t="s">
        <v>193</v>
      </c>
      <c r="BM336" s="174" t="s">
        <v>396</v>
      </c>
    </row>
    <row r="337" s="2" customFormat="1">
      <c r="A337" s="31"/>
      <c r="B337" s="32"/>
      <c r="C337" s="31"/>
      <c r="D337" s="176" t="s">
        <v>162</v>
      </c>
      <c r="E337" s="31"/>
      <c r="F337" s="177" t="s">
        <v>395</v>
      </c>
      <c r="G337" s="31"/>
      <c r="H337" s="31"/>
      <c r="I337" s="31"/>
      <c r="J337" s="31"/>
      <c r="K337" s="31"/>
      <c r="L337" s="32"/>
      <c r="M337" s="178"/>
      <c r="N337" s="179"/>
      <c r="O337" s="69"/>
      <c r="P337" s="69"/>
      <c r="Q337" s="69"/>
      <c r="R337" s="69"/>
      <c r="S337" s="69"/>
      <c r="T337" s="70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T337" s="18" t="s">
        <v>162</v>
      </c>
      <c r="AU337" s="18" t="s">
        <v>80</v>
      </c>
    </row>
    <row r="338" s="13" customFormat="1">
      <c r="A338" s="13"/>
      <c r="B338" s="180"/>
      <c r="C338" s="13"/>
      <c r="D338" s="176" t="s">
        <v>163</v>
      </c>
      <c r="E338" s="181" t="s">
        <v>1</v>
      </c>
      <c r="F338" s="182" t="s">
        <v>397</v>
      </c>
      <c r="G338" s="13"/>
      <c r="H338" s="181" t="s">
        <v>1</v>
      </c>
      <c r="I338" s="13"/>
      <c r="J338" s="13"/>
      <c r="K338" s="13"/>
      <c r="L338" s="180"/>
      <c r="M338" s="183"/>
      <c r="N338" s="184"/>
      <c r="O338" s="184"/>
      <c r="P338" s="184"/>
      <c r="Q338" s="184"/>
      <c r="R338" s="184"/>
      <c r="S338" s="184"/>
      <c r="T338" s="185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181" t="s">
        <v>163</v>
      </c>
      <c r="AU338" s="181" t="s">
        <v>80</v>
      </c>
      <c r="AV338" s="13" t="s">
        <v>76</v>
      </c>
      <c r="AW338" s="13" t="s">
        <v>27</v>
      </c>
      <c r="AX338" s="13" t="s">
        <v>71</v>
      </c>
      <c r="AY338" s="181" t="s">
        <v>156</v>
      </c>
    </row>
    <row r="339" s="14" customFormat="1">
      <c r="A339" s="14"/>
      <c r="B339" s="186"/>
      <c r="C339" s="14"/>
      <c r="D339" s="176" t="s">
        <v>163</v>
      </c>
      <c r="E339" s="187" t="s">
        <v>1</v>
      </c>
      <c r="F339" s="188" t="s">
        <v>398</v>
      </c>
      <c r="G339" s="14"/>
      <c r="H339" s="189">
        <v>42.5</v>
      </c>
      <c r="I339" s="14"/>
      <c r="J339" s="14"/>
      <c r="K339" s="14"/>
      <c r="L339" s="186"/>
      <c r="M339" s="190"/>
      <c r="N339" s="191"/>
      <c r="O339" s="191"/>
      <c r="P339" s="191"/>
      <c r="Q339" s="191"/>
      <c r="R339" s="191"/>
      <c r="S339" s="191"/>
      <c r="T339" s="192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187" t="s">
        <v>163</v>
      </c>
      <c r="AU339" s="187" t="s">
        <v>80</v>
      </c>
      <c r="AV339" s="14" t="s">
        <v>80</v>
      </c>
      <c r="AW339" s="14" t="s">
        <v>27</v>
      </c>
      <c r="AX339" s="14" t="s">
        <v>71</v>
      </c>
      <c r="AY339" s="187" t="s">
        <v>156</v>
      </c>
    </row>
    <row r="340" s="15" customFormat="1">
      <c r="A340" s="15"/>
      <c r="B340" s="193"/>
      <c r="C340" s="15"/>
      <c r="D340" s="176" t="s">
        <v>163</v>
      </c>
      <c r="E340" s="194" t="s">
        <v>1</v>
      </c>
      <c r="F340" s="195" t="s">
        <v>166</v>
      </c>
      <c r="G340" s="15"/>
      <c r="H340" s="196">
        <v>42.5</v>
      </c>
      <c r="I340" s="15"/>
      <c r="J340" s="15"/>
      <c r="K340" s="15"/>
      <c r="L340" s="193"/>
      <c r="M340" s="197"/>
      <c r="N340" s="198"/>
      <c r="O340" s="198"/>
      <c r="P340" s="198"/>
      <c r="Q340" s="198"/>
      <c r="R340" s="198"/>
      <c r="S340" s="198"/>
      <c r="T340" s="199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194" t="s">
        <v>163</v>
      </c>
      <c r="AU340" s="194" t="s">
        <v>80</v>
      </c>
      <c r="AV340" s="15" t="s">
        <v>86</v>
      </c>
      <c r="AW340" s="15" t="s">
        <v>27</v>
      </c>
      <c r="AX340" s="15" t="s">
        <v>76</v>
      </c>
      <c r="AY340" s="194" t="s">
        <v>156</v>
      </c>
    </row>
    <row r="341" s="2" customFormat="1" ht="16.5" customHeight="1">
      <c r="A341" s="31"/>
      <c r="B341" s="163"/>
      <c r="C341" s="164" t="s">
        <v>285</v>
      </c>
      <c r="D341" s="164" t="s">
        <v>158</v>
      </c>
      <c r="E341" s="165" t="s">
        <v>399</v>
      </c>
      <c r="F341" s="166" t="s">
        <v>400</v>
      </c>
      <c r="G341" s="167" t="s">
        <v>192</v>
      </c>
      <c r="H341" s="168">
        <v>42.5</v>
      </c>
      <c r="I341" s="169">
        <v>0</v>
      </c>
      <c r="J341" s="169">
        <f>ROUND(I341*H341,2)</f>
        <v>0</v>
      </c>
      <c r="K341" s="166" t="s">
        <v>1</v>
      </c>
      <c r="L341" s="32"/>
      <c r="M341" s="170" t="s">
        <v>1</v>
      </c>
      <c r="N341" s="171" t="s">
        <v>36</v>
      </c>
      <c r="O341" s="172">
        <v>0</v>
      </c>
      <c r="P341" s="172">
        <f>O341*H341</f>
        <v>0</v>
      </c>
      <c r="Q341" s="172">
        <v>0</v>
      </c>
      <c r="R341" s="172">
        <f>Q341*H341</f>
        <v>0</v>
      </c>
      <c r="S341" s="172">
        <v>0</v>
      </c>
      <c r="T341" s="173">
        <f>S341*H341</f>
        <v>0</v>
      </c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R341" s="174" t="s">
        <v>193</v>
      </c>
      <c r="AT341" s="174" t="s">
        <v>158</v>
      </c>
      <c r="AU341" s="174" t="s">
        <v>80</v>
      </c>
      <c r="AY341" s="18" t="s">
        <v>156</v>
      </c>
      <c r="BE341" s="175">
        <f>IF(N341="základní",J341,0)</f>
        <v>0</v>
      </c>
      <c r="BF341" s="175">
        <f>IF(N341="snížená",J341,0)</f>
        <v>0</v>
      </c>
      <c r="BG341" s="175">
        <f>IF(N341="zákl. přenesená",J341,0)</f>
        <v>0</v>
      </c>
      <c r="BH341" s="175">
        <f>IF(N341="sníž. přenesená",J341,0)</f>
        <v>0</v>
      </c>
      <c r="BI341" s="175">
        <f>IF(N341="nulová",J341,0)</f>
        <v>0</v>
      </c>
      <c r="BJ341" s="18" t="s">
        <v>76</v>
      </c>
      <c r="BK341" s="175">
        <f>ROUND(I341*H341,2)</f>
        <v>0</v>
      </c>
      <c r="BL341" s="18" t="s">
        <v>193</v>
      </c>
      <c r="BM341" s="174" t="s">
        <v>401</v>
      </c>
    </row>
    <row r="342" s="2" customFormat="1">
      <c r="A342" s="31"/>
      <c r="B342" s="32"/>
      <c r="C342" s="31"/>
      <c r="D342" s="176" t="s">
        <v>162</v>
      </c>
      <c r="E342" s="31"/>
      <c r="F342" s="177" t="s">
        <v>400</v>
      </c>
      <c r="G342" s="31"/>
      <c r="H342" s="31"/>
      <c r="I342" s="31"/>
      <c r="J342" s="31"/>
      <c r="K342" s="31"/>
      <c r="L342" s="32"/>
      <c r="M342" s="178"/>
      <c r="N342" s="179"/>
      <c r="O342" s="69"/>
      <c r="P342" s="69"/>
      <c r="Q342" s="69"/>
      <c r="R342" s="69"/>
      <c r="S342" s="69"/>
      <c r="T342" s="70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T342" s="18" t="s">
        <v>162</v>
      </c>
      <c r="AU342" s="18" t="s">
        <v>80</v>
      </c>
    </row>
    <row r="343" s="2" customFormat="1" ht="16.5" customHeight="1">
      <c r="A343" s="31"/>
      <c r="B343" s="163"/>
      <c r="C343" s="164" t="s">
        <v>402</v>
      </c>
      <c r="D343" s="164" t="s">
        <v>158</v>
      </c>
      <c r="E343" s="165" t="s">
        <v>403</v>
      </c>
      <c r="F343" s="166" t="s">
        <v>404</v>
      </c>
      <c r="G343" s="167" t="s">
        <v>192</v>
      </c>
      <c r="H343" s="168">
        <v>42.5</v>
      </c>
      <c r="I343" s="169">
        <v>0</v>
      </c>
      <c r="J343" s="169">
        <f>ROUND(I343*H343,2)</f>
        <v>0</v>
      </c>
      <c r="K343" s="166" t="s">
        <v>1</v>
      </c>
      <c r="L343" s="32"/>
      <c r="M343" s="170" t="s">
        <v>1</v>
      </c>
      <c r="N343" s="171" t="s">
        <v>36</v>
      </c>
      <c r="O343" s="172">
        <v>0</v>
      </c>
      <c r="P343" s="172">
        <f>O343*H343</f>
        <v>0</v>
      </c>
      <c r="Q343" s="172">
        <v>0</v>
      </c>
      <c r="R343" s="172">
        <f>Q343*H343</f>
        <v>0</v>
      </c>
      <c r="S343" s="172">
        <v>0</v>
      </c>
      <c r="T343" s="173">
        <f>S343*H343</f>
        <v>0</v>
      </c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R343" s="174" t="s">
        <v>193</v>
      </c>
      <c r="AT343" s="174" t="s">
        <v>158</v>
      </c>
      <c r="AU343" s="174" t="s">
        <v>80</v>
      </c>
      <c r="AY343" s="18" t="s">
        <v>156</v>
      </c>
      <c r="BE343" s="175">
        <f>IF(N343="základní",J343,0)</f>
        <v>0</v>
      </c>
      <c r="BF343" s="175">
        <f>IF(N343="snížená",J343,0)</f>
        <v>0</v>
      </c>
      <c r="BG343" s="175">
        <f>IF(N343="zákl. přenesená",J343,0)</f>
        <v>0</v>
      </c>
      <c r="BH343" s="175">
        <f>IF(N343="sníž. přenesená",J343,0)</f>
        <v>0</v>
      </c>
      <c r="BI343" s="175">
        <f>IF(N343="nulová",J343,0)</f>
        <v>0</v>
      </c>
      <c r="BJ343" s="18" t="s">
        <v>76</v>
      </c>
      <c r="BK343" s="175">
        <f>ROUND(I343*H343,2)</f>
        <v>0</v>
      </c>
      <c r="BL343" s="18" t="s">
        <v>193</v>
      </c>
      <c r="BM343" s="174" t="s">
        <v>405</v>
      </c>
    </row>
    <row r="344" s="2" customFormat="1">
      <c r="A344" s="31"/>
      <c r="B344" s="32"/>
      <c r="C344" s="31"/>
      <c r="D344" s="176" t="s">
        <v>162</v>
      </c>
      <c r="E344" s="31"/>
      <c r="F344" s="177" t="s">
        <v>404</v>
      </c>
      <c r="G344" s="31"/>
      <c r="H344" s="31"/>
      <c r="I344" s="31"/>
      <c r="J344" s="31"/>
      <c r="K344" s="31"/>
      <c r="L344" s="32"/>
      <c r="M344" s="178"/>
      <c r="N344" s="179"/>
      <c r="O344" s="69"/>
      <c r="P344" s="69"/>
      <c r="Q344" s="69"/>
      <c r="R344" s="69"/>
      <c r="S344" s="69"/>
      <c r="T344" s="70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T344" s="18" t="s">
        <v>162</v>
      </c>
      <c r="AU344" s="18" t="s">
        <v>80</v>
      </c>
    </row>
    <row r="345" s="2" customFormat="1" ht="24.15" customHeight="1">
      <c r="A345" s="31"/>
      <c r="B345" s="163"/>
      <c r="C345" s="200" t="s">
        <v>291</v>
      </c>
      <c r="D345" s="200" t="s">
        <v>239</v>
      </c>
      <c r="E345" s="201" t="s">
        <v>406</v>
      </c>
      <c r="F345" s="202" t="s">
        <v>407</v>
      </c>
      <c r="G345" s="203" t="s">
        <v>192</v>
      </c>
      <c r="H345" s="204">
        <v>47.749000000000002</v>
      </c>
      <c r="I345" s="205">
        <v>0</v>
      </c>
      <c r="J345" s="205">
        <f>ROUND(I345*H345,2)</f>
        <v>0</v>
      </c>
      <c r="K345" s="202" t="s">
        <v>1</v>
      </c>
      <c r="L345" s="206"/>
      <c r="M345" s="207" t="s">
        <v>1</v>
      </c>
      <c r="N345" s="208" t="s">
        <v>36</v>
      </c>
      <c r="O345" s="172">
        <v>0</v>
      </c>
      <c r="P345" s="172">
        <f>O345*H345</f>
        <v>0</v>
      </c>
      <c r="Q345" s="172">
        <v>0</v>
      </c>
      <c r="R345" s="172">
        <f>Q345*H345</f>
        <v>0</v>
      </c>
      <c r="S345" s="172">
        <v>0</v>
      </c>
      <c r="T345" s="173">
        <f>S345*H345</f>
        <v>0</v>
      </c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R345" s="174" t="s">
        <v>235</v>
      </c>
      <c r="AT345" s="174" t="s">
        <v>239</v>
      </c>
      <c r="AU345" s="174" t="s">
        <v>80</v>
      </c>
      <c r="AY345" s="18" t="s">
        <v>156</v>
      </c>
      <c r="BE345" s="175">
        <f>IF(N345="základní",J345,0)</f>
        <v>0</v>
      </c>
      <c r="BF345" s="175">
        <f>IF(N345="snížená",J345,0)</f>
        <v>0</v>
      </c>
      <c r="BG345" s="175">
        <f>IF(N345="zákl. přenesená",J345,0)</f>
        <v>0</v>
      </c>
      <c r="BH345" s="175">
        <f>IF(N345="sníž. přenesená",J345,0)</f>
        <v>0</v>
      </c>
      <c r="BI345" s="175">
        <f>IF(N345="nulová",J345,0)</f>
        <v>0</v>
      </c>
      <c r="BJ345" s="18" t="s">
        <v>76</v>
      </c>
      <c r="BK345" s="175">
        <f>ROUND(I345*H345,2)</f>
        <v>0</v>
      </c>
      <c r="BL345" s="18" t="s">
        <v>193</v>
      </c>
      <c r="BM345" s="174" t="s">
        <v>408</v>
      </c>
    </row>
    <row r="346" s="2" customFormat="1">
      <c r="A346" s="31"/>
      <c r="B346" s="32"/>
      <c r="C346" s="31"/>
      <c r="D346" s="176" t="s">
        <v>162</v>
      </c>
      <c r="E346" s="31"/>
      <c r="F346" s="177" t="s">
        <v>407</v>
      </c>
      <c r="G346" s="31"/>
      <c r="H346" s="31"/>
      <c r="I346" s="31"/>
      <c r="J346" s="31"/>
      <c r="K346" s="31"/>
      <c r="L346" s="32"/>
      <c r="M346" s="178"/>
      <c r="N346" s="179"/>
      <c r="O346" s="69"/>
      <c r="P346" s="69"/>
      <c r="Q346" s="69"/>
      <c r="R346" s="69"/>
      <c r="S346" s="69"/>
      <c r="T346" s="70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T346" s="18" t="s">
        <v>162</v>
      </c>
      <c r="AU346" s="18" t="s">
        <v>80</v>
      </c>
    </row>
    <row r="347" s="14" customFormat="1">
      <c r="A347" s="14"/>
      <c r="B347" s="186"/>
      <c r="C347" s="14"/>
      <c r="D347" s="176" t="s">
        <v>163</v>
      </c>
      <c r="E347" s="187" t="s">
        <v>1</v>
      </c>
      <c r="F347" s="188" t="s">
        <v>409</v>
      </c>
      <c r="G347" s="14"/>
      <c r="H347" s="189">
        <v>47.749000000000002</v>
      </c>
      <c r="I347" s="14"/>
      <c r="J347" s="14"/>
      <c r="K347" s="14"/>
      <c r="L347" s="186"/>
      <c r="M347" s="190"/>
      <c r="N347" s="191"/>
      <c r="O347" s="191"/>
      <c r="P347" s="191"/>
      <c r="Q347" s="191"/>
      <c r="R347" s="191"/>
      <c r="S347" s="191"/>
      <c r="T347" s="192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187" t="s">
        <v>163</v>
      </c>
      <c r="AU347" s="187" t="s">
        <v>80</v>
      </c>
      <c r="AV347" s="14" t="s">
        <v>80</v>
      </c>
      <c r="AW347" s="14" t="s">
        <v>27</v>
      </c>
      <c r="AX347" s="14" t="s">
        <v>71</v>
      </c>
      <c r="AY347" s="187" t="s">
        <v>156</v>
      </c>
    </row>
    <row r="348" s="15" customFormat="1">
      <c r="A348" s="15"/>
      <c r="B348" s="193"/>
      <c r="C348" s="15"/>
      <c r="D348" s="176" t="s">
        <v>163</v>
      </c>
      <c r="E348" s="194" t="s">
        <v>1</v>
      </c>
      <c r="F348" s="195" t="s">
        <v>166</v>
      </c>
      <c r="G348" s="15"/>
      <c r="H348" s="196">
        <v>47.749000000000002</v>
      </c>
      <c r="I348" s="15"/>
      <c r="J348" s="15"/>
      <c r="K348" s="15"/>
      <c r="L348" s="193"/>
      <c r="M348" s="197"/>
      <c r="N348" s="198"/>
      <c r="O348" s="198"/>
      <c r="P348" s="198"/>
      <c r="Q348" s="198"/>
      <c r="R348" s="198"/>
      <c r="S348" s="198"/>
      <c r="T348" s="199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194" t="s">
        <v>163</v>
      </c>
      <c r="AU348" s="194" t="s">
        <v>80</v>
      </c>
      <c r="AV348" s="15" t="s">
        <v>86</v>
      </c>
      <c r="AW348" s="15" t="s">
        <v>27</v>
      </c>
      <c r="AX348" s="15" t="s">
        <v>76</v>
      </c>
      <c r="AY348" s="194" t="s">
        <v>156</v>
      </c>
    </row>
    <row r="349" s="2" customFormat="1" ht="24.15" customHeight="1">
      <c r="A349" s="31"/>
      <c r="B349" s="163"/>
      <c r="C349" s="164" t="s">
        <v>410</v>
      </c>
      <c r="D349" s="164" t="s">
        <v>158</v>
      </c>
      <c r="E349" s="165" t="s">
        <v>411</v>
      </c>
      <c r="F349" s="166" t="s">
        <v>412</v>
      </c>
      <c r="G349" s="167" t="s">
        <v>192</v>
      </c>
      <c r="H349" s="168">
        <v>42.5</v>
      </c>
      <c r="I349" s="169">
        <v>0</v>
      </c>
      <c r="J349" s="169">
        <f>ROUND(I349*H349,2)</f>
        <v>0</v>
      </c>
      <c r="K349" s="166" t="s">
        <v>1</v>
      </c>
      <c r="L349" s="32"/>
      <c r="M349" s="170" t="s">
        <v>1</v>
      </c>
      <c r="N349" s="171" t="s">
        <v>36</v>
      </c>
      <c r="O349" s="172">
        <v>0</v>
      </c>
      <c r="P349" s="172">
        <f>O349*H349</f>
        <v>0</v>
      </c>
      <c r="Q349" s="172">
        <v>0</v>
      </c>
      <c r="R349" s="172">
        <f>Q349*H349</f>
        <v>0</v>
      </c>
      <c r="S349" s="172">
        <v>0</v>
      </c>
      <c r="T349" s="173">
        <f>S349*H349</f>
        <v>0</v>
      </c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R349" s="174" t="s">
        <v>193</v>
      </c>
      <c r="AT349" s="174" t="s">
        <v>158</v>
      </c>
      <c r="AU349" s="174" t="s">
        <v>80</v>
      </c>
      <c r="AY349" s="18" t="s">
        <v>156</v>
      </c>
      <c r="BE349" s="175">
        <f>IF(N349="základní",J349,0)</f>
        <v>0</v>
      </c>
      <c r="BF349" s="175">
        <f>IF(N349="snížená",J349,0)</f>
        <v>0</v>
      </c>
      <c r="BG349" s="175">
        <f>IF(N349="zákl. přenesená",J349,0)</f>
        <v>0</v>
      </c>
      <c r="BH349" s="175">
        <f>IF(N349="sníž. přenesená",J349,0)</f>
        <v>0</v>
      </c>
      <c r="BI349" s="175">
        <f>IF(N349="nulová",J349,0)</f>
        <v>0</v>
      </c>
      <c r="BJ349" s="18" t="s">
        <v>76</v>
      </c>
      <c r="BK349" s="175">
        <f>ROUND(I349*H349,2)</f>
        <v>0</v>
      </c>
      <c r="BL349" s="18" t="s">
        <v>193</v>
      </c>
      <c r="BM349" s="174" t="s">
        <v>413</v>
      </c>
    </row>
    <row r="350" s="2" customFormat="1">
      <c r="A350" s="31"/>
      <c r="B350" s="32"/>
      <c r="C350" s="31"/>
      <c r="D350" s="176" t="s">
        <v>162</v>
      </c>
      <c r="E350" s="31"/>
      <c r="F350" s="177" t="s">
        <v>412</v>
      </c>
      <c r="G350" s="31"/>
      <c r="H350" s="31"/>
      <c r="I350" s="31"/>
      <c r="J350" s="31"/>
      <c r="K350" s="31"/>
      <c r="L350" s="32"/>
      <c r="M350" s="178"/>
      <c r="N350" s="179"/>
      <c r="O350" s="69"/>
      <c r="P350" s="69"/>
      <c r="Q350" s="69"/>
      <c r="R350" s="69"/>
      <c r="S350" s="69"/>
      <c r="T350" s="70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T350" s="18" t="s">
        <v>162</v>
      </c>
      <c r="AU350" s="18" t="s">
        <v>80</v>
      </c>
    </row>
    <row r="351" s="2" customFormat="1" ht="21.75" customHeight="1">
      <c r="A351" s="31"/>
      <c r="B351" s="163"/>
      <c r="C351" s="164" t="s">
        <v>294</v>
      </c>
      <c r="D351" s="164" t="s">
        <v>158</v>
      </c>
      <c r="E351" s="165" t="s">
        <v>414</v>
      </c>
      <c r="F351" s="166" t="s">
        <v>415</v>
      </c>
      <c r="G351" s="167" t="s">
        <v>192</v>
      </c>
      <c r="H351" s="168">
        <v>42.5</v>
      </c>
      <c r="I351" s="169">
        <v>0</v>
      </c>
      <c r="J351" s="169">
        <f>ROUND(I351*H351,2)</f>
        <v>0</v>
      </c>
      <c r="K351" s="166" t="s">
        <v>1</v>
      </c>
      <c r="L351" s="32"/>
      <c r="M351" s="170" t="s">
        <v>1</v>
      </c>
      <c r="N351" s="171" t="s">
        <v>36</v>
      </c>
      <c r="O351" s="172">
        <v>0</v>
      </c>
      <c r="P351" s="172">
        <f>O351*H351</f>
        <v>0</v>
      </c>
      <c r="Q351" s="172">
        <v>0</v>
      </c>
      <c r="R351" s="172">
        <f>Q351*H351</f>
        <v>0</v>
      </c>
      <c r="S351" s="172">
        <v>0</v>
      </c>
      <c r="T351" s="173">
        <f>S351*H351</f>
        <v>0</v>
      </c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R351" s="174" t="s">
        <v>193</v>
      </c>
      <c r="AT351" s="174" t="s">
        <v>158</v>
      </c>
      <c r="AU351" s="174" t="s">
        <v>80</v>
      </c>
      <c r="AY351" s="18" t="s">
        <v>156</v>
      </c>
      <c r="BE351" s="175">
        <f>IF(N351="základní",J351,0)</f>
        <v>0</v>
      </c>
      <c r="BF351" s="175">
        <f>IF(N351="snížená",J351,0)</f>
        <v>0</v>
      </c>
      <c r="BG351" s="175">
        <f>IF(N351="zákl. přenesená",J351,0)</f>
        <v>0</v>
      </c>
      <c r="BH351" s="175">
        <f>IF(N351="sníž. přenesená",J351,0)</f>
        <v>0</v>
      </c>
      <c r="BI351" s="175">
        <f>IF(N351="nulová",J351,0)</f>
        <v>0</v>
      </c>
      <c r="BJ351" s="18" t="s">
        <v>76</v>
      </c>
      <c r="BK351" s="175">
        <f>ROUND(I351*H351,2)</f>
        <v>0</v>
      </c>
      <c r="BL351" s="18" t="s">
        <v>193</v>
      </c>
      <c r="BM351" s="174" t="s">
        <v>416</v>
      </c>
    </row>
    <row r="352" s="2" customFormat="1">
      <c r="A352" s="31"/>
      <c r="B352" s="32"/>
      <c r="C352" s="31"/>
      <c r="D352" s="176" t="s">
        <v>162</v>
      </c>
      <c r="E352" s="31"/>
      <c r="F352" s="177" t="s">
        <v>415</v>
      </c>
      <c r="G352" s="31"/>
      <c r="H352" s="31"/>
      <c r="I352" s="31"/>
      <c r="J352" s="31"/>
      <c r="K352" s="31"/>
      <c r="L352" s="32"/>
      <c r="M352" s="178"/>
      <c r="N352" s="179"/>
      <c r="O352" s="69"/>
      <c r="P352" s="69"/>
      <c r="Q352" s="69"/>
      <c r="R352" s="69"/>
      <c r="S352" s="69"/>
      <c r="T352" s="70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T352" s="18" t="s">
        <v>162</v>
      </c>
      <c r="AU352" s="18" t="s">
        <v>80</v>
      </c>
    </row>
    <row r="353" s="2" customFormat="1" ht="16.5" customHeight="1">
      <c r="A353" s="31"/>
      <c r="B353" s="163"/>
      <c r="C353" s="164" t="s">
        <v>417</v>
      </c>
      <c r="D353" s="164" t="s">
        <v>158</v>
      </c>
      <c r="E353" s="165" t="s">
        <v>418</v>
      </c>
      <c r="F353" s="166" t="s">
        <v>419</v>
      </c>
      <c r="G353" s="167" t="s">
        <v>268</v>
      </c>
      <c r="H353" s="168">
        <v>4</v>
      </c>
      <c r="I353" s="169">
        <v>0</v>
      </c>
      <c r="J353" s="169">
        <f>ROUND(I353*H353,2)</f>
        <v>0</v>
      </c>
      <c r="K353" s="166" t="s">
        <v>1</v>
      </c>
      <c r="L353" s="32"/>
      <c r="M353" s="170" t="s">
        <v>1</v>
      </c>
      <c r="N353" s="171" t="s">
        <v>36</v>
      </c>
      <c r="O353" s="172">
        <v>0</v>
      </c>
      <c r="P353" s="172">
        <f>O353*H353</f>
        <v>0</v>
      </c>
      <c r="Q353" s="172">
        <v>0</v>
      </c>
      <c r="R353" s="172">
        <f>Q353*H353</f>
        <v>0</v>
      </c>
      <c r="S353" s="172">
        <v>0</v>
      </c>
      <c r="T353" s="173">
        <f>S353*H353</f>
        <v>0</v>
      </c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R353" s="174" t="s">
        <v>193</v>
      </c>
      <c r="AT353" s="174" t="s">
        <v>158</v>
      </c>
      <c r="AU353" s="174" t="s">
        <v>80</v>
      </c>
      <c r="AY353" s="18" t="s">
        <v>156</v>
      </c>
      <c r="BE353" s="175">
        <f>IF(N353="základní",J353,0)</f>
        <v>0</v>
      </c>
      <c r="BF353" s="175">
        <f>IF(N353="snížená",J353,0)</f>
        <v>0</v>
      </c>
      <c r="BG353" s="175">
        <f>IF(N353="zákl. přenesená",J353,0)</f>
        <v>0</v>
      </c>
      <c r="BH353" s="175">
        <f>IF(N353="sníž. přenesená",J353,0)</f>
        <v>0</v>
      </c>
      <c r="BI353" s="175">
        <f>IF(N353="nulová",J353,0)</f>
        <v>0</v>
      </c>
      <c r="BJ353" s="18" t="s">
        <v>76</v>
      </c>
      <c r="BK353" s="175">
        <f>ROUND(I353*H353,2)</f>
        <v>0</v>
      </c>
      <c r="BL353" s="18" t="s">
        <v>193</v>
      </c>
      <c r="BM353" s="174" t="s">
        <v>420</v>
      </c>
    </row>
    <row r="354" s="2" customFormat="1">
      <c r="A354" s="31"/>
      <c r="B354" s="32"/>
      <c r="C354" s="31"/>
      <c r="D354" s="176" t="s">
        <v>162</v>
      </c>
      <c r="E354" s="31"/>
      <c r="F354" s="177" t="s">
        <v>419</v>
      </c>
      <c r="G354" s="31"/>
      <c r="H354" s="31"/>
      <c r="I354" s="31"/>
      <c r="J354" s="31"/>
      <c r="K354" s="31"/>
      <c r="L354" s="32"/>
      <c r="M354" s="178"/>
      <c r="N354" s="179"/>
      <c r="O354" s="69"/>
      <c r="P354" s="69"/>
      <c r="Q354" s="69"/>
      <c r="R354" s="69"/>
      <c r="S354" s="69"/>
      <c r="T354" s="70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T354" s="18" t="s">
        <v>162</v>
      </c>
      <c r="AU354" s="18" t="s">
        <v>80</v>
      </c>
    </row>
    <row r="355" s="13" customFormat="1">
      <c r="A355" s="13"/>
      <c r="B355" s="180"/>
      <c r="C355" s="13"/>
      <c r="D355" s="176" t="s">
        <v>163</v>
      </c>
      <c r="E355" s="181" t="s">
        <v>1</v>
      </c>
      <c r="F355" s="182" t="s">
        <v>421</v>
      </c>
      <c r="G355" s="13"/>
      <c r="H355" s="181" t="s">
        <v>1</v>
      </c>
      <c r="I355" s="13"/>
      <c r="J355" s="13"/>
      <c r="K355" s="13"/>
      <c r="L355" s="180"/>
      <c r="M355" s="183"/>
      <c r="N355" s="184"/>
      <c r="O355" s="184"/>
      <c r="P355" s="184"/>
      <c r="Q355" s="184"/>
      <c r="R355" s="184"/>
      <c r="S355" s="184"/>
      <c r="T355" s="185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181" t="s">
        <v>163</v>
      </c>
      <c r="AU355" s="181" t="s">
        <v>80</v>
      </c>
      <c r="AV355" s="13" t="s">
        <v>76</v>
      </c>
      <c r="AW355" s="13" t="s">
        <v>27</v>
      </c>
      <c r="AX355" s="13" t="s">
        <v>71</v>
      </c>
      <c r="AY355" s="181" t="s">
        <v>156</v>
      </c>
    </row>
    <row r="356" s="13" customFormat="1">
      <c r="A356" s="13"/>
      <c r="B356" s="180"/>
      <c r="C356" s="13"/>
      <c r="D356" s="176" t="s">
        <v>163</v>
      </c>
      <c r="E356" s="181" t="s">
        <v>1</v>
      </c>
      <c r="F356" s="182" t="s">
        <v>422</v>
      </c>
      <c r="G356" s="13"/>
      <c r="H356" s="181" t="s">
        <v>1</v>
      </c>
      <c r="I356" s="13"/>
      <c r="J356" s="13"/>
      <c r="K356" s="13"/>
      <c r="L356" s="180"/>
      <c r="M356" s="183"/>
      <c r="N356" s="184"/>
      <c r="O356" s="184"/>
      <c r="P356" s="184"/>
      <c r="Q356" s="184"/>
      <c r="R356" s="184"/>
      <c r="S356" s="184"/>
      <c r="T356" s="185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181" t="s">
        <v>163</v>
      </c>
      <c r="AU356" s="181" t="s">
        <v>80</v>
      </c>
      <c r="AV356" s="13" t="s">
        <v>76</v>
      </c>
      <c r="AW356" s="13" t="s">
        <v>27</v>
      </c>
      <c r="AX356" s="13" t="s">
        <v>71</v>
      </c>
      <c r="AY356" s="181" t="s">
        <v>156</v>
      </c>
    </row>
    <row r="357" s="14" customFormat="1">
      <c r="A357" s="14"/>
      <c r="B357" s="186"/>
      <c r="C357" s="14"/>
      <c r="D357" s="176" t="s">
        <v>163</v>
      </c>
      <c r="E357" s="187" t="s">
        <v>1</v>
      </c>
      <c r="F357" s="188" t="s">
        <v>80</v>
      </c>
      <c r="G357" s="14"/>
      <c r="H357" s="189">
        <v>2</v>
      </c>
      <c r="I357" s="14"/>
      <c r="J357" s="14"/>
      <c r="K357" s="14"/>
      <c r="L357" s="186"/>
      <c r="M357" s="190"/>
      <c r="N357" s="191"/>
      <c r="O357" s="191"/>
      <c r="P357" s="191"/>
      <c r="Q357" s="191"/>
      <c r="R357" s="191"/>
      <c r="S357" s="191"/>
      <c r="T357" s="192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187" t="s">
        <v>163</v>
      </c>
      <c r="AU357" s="187" t="s">
        <v>80</v>
      </c>
      <c r="AV357" s="14" t="s">
        <v>80</v>
      </c>
      <c r="AW357" s="14" t="s">
        <v>27</v>
      </c>
      <c r="AX357" s="14" t="s">
        <v>71</v>
      </c>
      <c r="AY357" s="187" t="s">
        <v>156</v>
      </c>
    </row>
    <row r="358" s="13" customFormat="1">
      <c r="A358" s="13"/>
      <c r="B358" s="180"/>
      <c r="C358" s="13"/>
      <c r="D358" s="176" t="s">
        <v>163</v>
      </c>
      <c r="E358" s="181" t="s">
        <v>1</v>
      </c>
      <c r="F358" s="182" t="s">
        <v>423</v>
      </c>
      <c r="G358" s="13"/>
      <c r="H358" s="181" t="s">
        <v>1</v>
      </c>
      <c r="I358" s="13"/>
      <c r="J358" s="13"/>
      <c r="K358" s="13"/>
      <c r="L358" s="180"/>
      <c r="M358" s="183"/>
      <c r="N358" s="184"/>
      <c r="O358" s="184"/>
      <c r="P358" s="184"/>
      <c r="Q358" s="184"/>
      <c r="R358" s="184"/>
      <c r="S358" s="184"/>
      <c r="T358" s="185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181" t="s">
        <v>163</v>
      </c>
      <c r="AU358" s="181" t="s">
        <v>80</v>
      </c>
      <c r="AV358" s="13" t="s">
        <v>76</v>
      </c>
      <c r="AW358" s="13" t="s">
        <v>27</v>
      </c>
      <c r="AX358" s="13" t="s">
        <v>71</v>
      </c>
      <c r="AY358" s="181" t="s">
        <v>156</v>
      </c>
    </row>
    <row r="359" s="14" customFormat="1">
      <c r="A359" s="14"/>
      <c r="B359" s="186"/>
      <c r="C359" s="14"/>
      <c r="D359" s="176" t="s">
        <v>163</v>
      </c>
      <c r="E359" s="187" t="s">
        <v>1</v>
      </c>
      <c r="F359" s="188" t="s">
        <v>76</v>
      </c>
      <c r="G359" s="14"/>
      <c r="H359" s="189">
        <v>1</v>
      </c>
      <c r="I359" s="14"/>
      <c r="J359" s="14"/>
      <c r="K359" s="14"/>
      <c r="L359" s="186"/>
      <c r="M359" s="190"/>
      <c r="N359" s="191"/>
      <c r="O359" s="191"/>
      <c r="P359" s="191"/>
      <c r="Q359" s="191"/>
      <c r="R359" s="191"/>
      <c r="S359" s="191"/>
      <c r="T359" s="192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187" t="s">
        <v>163</v>
      </c>
      <c r="AU359" s="187" t="s">
        <v>80</v>
      </c>
      <c r="AV359" s="14" t="s">
        <v>80</v>
      </c>
      <c r="AW359" s="14" t="s">
        <v>27</v>
      </c>
      <c r="AX359" s="14" t="s">
        <v>71</v>
      </c>
      <c r="AY359" s="187" t="s">
        <v>156</v>
      </c>
    </row>
    <row r="360" s="13" customFormat="1">
      <c r="A360" s="13"/>
      <c r="B360" s="180"/>
      <c r="C360" s="13"/>
      <c r="D360" s="176" t="s">
        <v>163</v>
      </c>
      <c r="E360" s="181" t="s">
        <v>1</v>
      </c>
      <c r="F360" s="182" t="s">
        <v>424</v>
      </c>
      <c r="G360" s="13"/>
      <c r="H360" s="181" t="s">
        <v>1</v>
      </c>
      <c r="I360" s="13"/>
      <c r="J360" s="13"/>
      <c r="K360" s="13"/>
      <c r="L360" s="180"/>
      <c r="M360" s="183"/>
      <c r="N360" s="184"/>
      <c r="O360" s="184"/>
      <c r="P360" s="184"/>
      <c r="Q360" s="184"/>
      <c r="R360" s="184"/>
      <c r="S360" s="184"/>
      <c r="T360" s="185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181" t="s">
        <v>163</v>
      </c>
      <c r="AU360" s="181" t="s">
        <v>80</v>
      </c>
      <c r="AV360" s="13" t="s">
        <v>76</v>
      </c>
      <c r="AW360" s="13" t="s">
        <v>27</v>
      </c>
      <c r="AX360" s="13" t="s">
        <v>71</v>
      </c>
      <c r="AY360" s="181" t="s">
        <v>156</v>
      </c>
    </row>
    <row r="361" s="14" customFormat="1">
      <c r="A361" s="14"/>
      <c r="B361" s="186"/>
      <c r="C361" s="14"/>
      <c r="D361" s="176" t="s">
        <v>163</v>
      </c>
      <c r="E361" s="187" t="s">
        <v>1</v>
      </c>
      <c r="F361" s="188" t="s">
        <v>76</v>
      </c>
      <c r="G361" s="14"/>
      <c r="H361" s="189">
        <v>1</v>
      </c>
      <c r="I361" s="14"/>
      <c r="J361" s="14"/>
      <c r="K361" s="14"/>
      <c r="L361" s="186"/>
      <c r="M361" s="190"/>
      <c r="N361" s="191"/>
      <c r="O361" s="191"/>
      <c r="P361" s="191"/>
      <c r="Q361" s="191"/>
      <c r="R361" s="191"/>
      <c r="S361" s="191"/>
      <c r="T361" s="19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187" t="s">
        <v>163</v>
      </c>
      <c r="AU361" s="187" t="s">
        <v>80</v>
      </c>
      <c r="AV361" s="14" t="s">
        <v>80</v>
      </c>
      <c r="AW361" s="14" t="s">
        <v>27</v>
      </c>
      <c r="AX361" s="14" t="s">
        <v>71</v>
      </c>
      <c r="AY361" s="187" t="s">
        <v>156</v>
      </c>
    </row>
    <row r="362" s="15" customFormat="1">
      <c r="A362" s="15"/>
      <c r="B362" s="193"/>
      <c r="C362" s="15"/>
      <c r="D362" s="176" t="s">
        <v>163</v>
      </c>
      <c r="E362" s="194" t="s">
        <v>1</v>
      </c>
      <c r="F362" s="195" t="s">
        <v>166</v>
      </c>
      <c r="G362" s="15"/>
      <c r="H362" s="196">
        <v>4</v>
      </c>
      <c r="I362" s="15"/>
      <c r="J362" s="15"/>
      <c r="K362" s="15"/>
      <c r="L362" s="193"/>
      <c r="M362" s="197"/>
      <c r="N362" s="198"/>
      <c r="O362" s="198"/>
      <c r="P362" s="198"/>
      <c r="Q362" s="198"/>
      <c r="R362" s="198"/>
      <c r="S362" s="198"/>
      <c r="T362" s="199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194" t="s">
        <v>163</v>
      </c>
      <c r="AU362" s="194" t="s">
        <v>80</v>
      </c>
      <c r="AV362" s="15" t="s">
        <v>86</v>
      </c>
      <c r="AW362" s="15" t="s">
        <v>27</v>
      </c>
      <c r="AX362" s="15" t="s">
        <v>76</v>
      </c>
      <c r="AY362" s="194" t="s">
        <v>156</v>
      </c>
    </row>
    <row r="363" s="2" customFormat="1" ht="16.5" customHeight="1">
      <c r="A363" s="31"/>
      <c r="B363" s="163"/>
      <c r="C363" s="200" t="s">
        <v>300</v>
      </c>
      <c r="D363" s="200" t="s">
        <v>239</v>
      </c>
      <c r="E363" s="201" t="s">
        <v>425</v>
      </c>
      <c r="F363" s="202" t="s">
        <v>426</v>
      </c>
      <c r="G363" s="203" t="s">
        <v>427</v>
      </c>
      <c r="H363" s="204">
        <v>4</v>
      </c>
      <c r="I363" s="205">
        <v>0</v>
      </c>
      <c r="J363" s="205">
        <f>ROUND(I363*H363,2)</f>
        <v>0</v>
      </c>
      <c r="K363" s="202" t="s">
        <v>1</v>
      </c>
      <c r="L363" s="206"/>
      <c r="M363" s="207" t="s">
        <v>1</v>
      </c>
      <c r="N363" s="208" t="s">
        <v>36</v>
      </c>
      <c r="O363" s="172">
        <v>0</v>
      </c>
      <c r="P363" s="172">
        <f>O363*H363</f>
        <v>0</v>
      </c>
      <c r="Q363" s="172">
        <v>0</v>
      </c>
      <c r="R363" s="172">
        <f>Q363*H363</f>
        <v>0</v>
      </c>
      <c r="S363" s="172">
        <v>0</v>
      </c>
      <c r="T363" s="173">
        <f>S363*H363</f>
        <v>0</v>
      </c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R363" s="174" t="s">
        <v>235</v>
      </c>
      <c r="AT363" s="174" t="s">
        <v>239</v>
      </c>
      <c r="AU363" s="174" t="s">
        <v>80</v>
      </c>
      <c r="AY363" s="18" t="s">
        <v>156</v>
      </c>
      <c r="BE363" s="175">
        <f>IF(N363="základní",J363,0)</f>
        <v>0</v>
      </c>
      <c r="BF363" s="175">
        <f>IF(N363="snížená",J363,0)</f>
        <v>0</v>
      </c>
      <c r="BG363" s="175">
        <f>IF(N363="zákl. přenesená",J363,0)</f>
        <v>0</v>
      </c>
      <c r="BH363" s="175">
        <f>IF(N363="sníž. přenesená",J363,0)</f>
        <v>0</v>
      </c>
      <c r="BI363" s="175">
        <f>IF(N363="nulová",J363,0)</f>
        <v>0</v>
      </c>
      <c r="BJ363" s="18" t="s">
        <v>76</v>
      </c>
      <c r="BK363" s="175">
        <f>ROUND(I363*H363,2)</f>
        <v>0</v>
      </c>
      <c r="BL363" s="18" t="s">
        <v>193</v>
      </c>
      <c r="BM363" s="174" t="s">
        <v>428</v>
      </c>
    </row>
    <row r="364" s="2" customFormat="1">
      <c r="A364" s="31"/>
      <c r="B364" s="32"/>
      <c r="C364" s="31"/>
      <c r="D364" s="176" t="s">
        <v>162</v>
      </c>
      <c r="E364" s="31"/>
      <c r="F364" s="177" t="s">
        <v>426</v>
      </c>
      <c r="G364" s="31"/>
      <c r="H364" s="31"/>
      <c r="I364" s="31"/>
      <c r="J364" s="31"/>
      <c r="K364" s="31"/>
      <c r="L364" s="32"/>
      <c r="M364" s="178"/>
      <c r="N364" s="179"/>
      <c r="O364" s="69"/>
      <c r="P364" s="69"/>
      <c r="Q364" s="69"/>
      <c r="R364" s="69"/>
      <c r="S364" s="69"/>
      <c r="T364" s="70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T364" s="18" t="s">
        <v>162</v>
      </c>
      <c r="AU364" s="18" t="s">
        <v>80</v>
      </c>
    </row>
    <row r="365" s="2" customFormat="1" ht="16.5" customHeight="1">
      <c r="A365" s="31"/>
      <c r="B365" s="163"/>
      <c r="C365" s="164" t="s">
        <v>429</v>
      </c>
      <c r="D365" s="164" t="s">
        <v>158</v>
      </c>
      <c r="E365" s="165" t="s">
        <v>430</v>
      </c>
      <c r="F365" s="166" t="s">
        <v>431</v>
      </c>
      <c r="G365" s="167" t="s">
        <v>268</v>
      </c>
      <c r="H365" s="168">
        <v>1</v>
      </c>
      <c r="I365" s="169">
        <v>0</v>
      </c>
      <c r="J365" s="169">
        <f>ROUND(I365*H365,2)</f>
        <v>0</v>
      </c>
      <c r="K365" s="166" t="s">
        <v>1</v>
      </c>
      <c r="L365" s="32"/>
      <c r="M365" s="170" t="s">
        <v>1</v>
      </c>
      <c r="N365" s="171" t="s">
        <v>36</v>
      </c>
      <c r="O365" s="172">
        <v>0</v>
      </c>
      <c r="P365" s="172">
        <f>O365*H365</f>
        <v>0</v>
      </c>
      <c r="Q365" s="172">
        <v>0</v>
      </c>
      <c r="R365" s="172">
        <f>Q365*H365</f>
        <v>0</v>
      </c>
      <c r="S365" s="172">
        <v>0</v>
      </c>
      <c r="T365" s="173">
        <f>S365*H365</f>
        <v>0</v>
      </c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R365" s="174" t="s">
        <v>193</v>
      </c>
      <c r="AT365" s="174" t="s">
        <v>158</v>
      </c>
      <c r="AU365" s="174" t="s">
        <v>80</v>
      </c>
      <c r="AY365" s="18" t="s">
        <v>156</v>
      </c>
      <c r="BE365" s="175">
        <f>IF(N365="základní",J365,0)</f>
        <v>0</v>
      </c>
      <c r="BF365" s="175">
        <f>IF(N365="snížená",J365,0)</f>
        <v>0</v>
      </c>
      <c r="BG365" s="175">
        <f>IF(N365="zákl. přenesená",J365,0)</f>
        <v>0</v>
      </c>
      <c r="BH365" s="175">
        <f>IF(N365="sníž. přenesená",J365,0)</f>
        <v>0</v>
      </c>
      <c r="BI365" s="175">
        <f>IF(N365="nulová",J365,0)</f>
        <v>0</v>
      </c>
      <c r="BJ365" s="18" t="s">
        <v>76</v>
      </c>
      <c r="BK365" s="175">
        <f>ROUND(I365*H365,2)</f>
        <v>0</v>
      </c>
      <c r="BL365" s="18" t="s">
        <v>193</v>
      </c>
      <c r="BM365" s="174" t="s">
        <v>432</v>
      </c>
    </row>
    <row r="366" s="2" customFormat="1">
      <c r="A366" s="31"/>
      <c r="B366" s="32"/>
      <c r="C366" s="31"/>
      <c r="D366" s="176" t="s">
        <v>162</v>
      </c>
      <c r="E366" s="31"/>
      <c r="F366" s="177" t="s">
        <v>431</v>
      </c>
      <c r="G366" s="31"/>
      <c r="H366" s="31"/>
      <c r="I366" s="31"/>
      <c r="J366" s="31"/>
      <c r="K366" s="31"/>
      <c r="L366" s="32"/>
      <c r="M366" s="178"/>
      <c r="N366" s="179"/>
      <c r="O366" s="69"/>
      <c r="P366" s="69"/>
      <c r="Q366" s="69"/>
      <c r="R366" s="69"/>
      <c r="S366" s="69"/>
      <c r="T366" s="70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T366" s="18" t="s">
        <v>162</v>
      </c>
      <c r="AU366" s="18" t="s">
        <v>80</v>
      </c>
    </row>
    <row r="367" s="13" customFormat="1">
      <c r="A367" s="13"/>
      <c r="B367" s="180"/>
      <c r="C367" s="13"/>
      <c r="D367" s="176" t="s">
        <v>163</v>
      </c>
      <c r="E367" s="181" t="s">
        <v>1</v>
      </c>
      <c r="F367" s="182" t="s">
        <v>433</v>
      </c>
      <c r="G367" s="13"/>
      <c r="H367" s="181" t="s">
        <v>1</v>
      </c>
      <c r="I367" s="13"/>
      <c r="J367" s="13"/>
      <c r="K367" s="13"/>
      <c r="L367" s="180"/>
      <c r="M367" s="183"/>
      <c r="N367" s="184"/>
      <c r="O367" s="184"/>
      <c r="P367" s="184"/>
      <c r="Q367" s="184"/>
      <c r="R367" s="184"/>
      <c r="S367" s="184"/>
      <c r="T367" s="185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181" t="s">
        <v>163</v>
      </c>
      <c r="AU367" s="181" t="s">
        <v>80</v>
      </c>
      <c r="AV367" s="13" t="s">
        <v>76</v>
      </c>
      <c r="AW367" s="13" t="s">
        <v>27</v>
      </c>
      <c r="AX367" s="13" t="s">
        <v>71</v>
      </c>
      <c r="AY367" s="181" t="s">
        <v>156</v>
      </c>
    </row>
    <row r="368" s="13" customFormat="1">
      <c r="A368" s="13"/>
      <c r="B368" s="180"/>
      <c r="C368" s="13"/>
      <c r="D368" s="176" t="s">
        <v>163</v>
      </c>
      <c r="E368" s="181" t="s">
        <v>1</v>
      </c>
      <c r="F368" s="182" t="s">
        <v>434</v>
      </c>
      <c r="G368" s="13"/>
      <c r="H368" s="181" t="s">
        <v>1</v>
      </c>
      <c r="I368" s="13"/>
      <c r="J368" s="13"/>
      <c r="K368" s="13"/>
      <c r="L368" s="180"/>
      <c r="M368" s="183"/>
      <c r="N368" s="184"/>
      <c r="O368" s="184"/>
      <c r="P368" s="184"/>
      <c r="Q368" s="184"/>
      <c r="R368" s="184"/>
      <c r="S368" s="184"/>
      <c r="T368" s="185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181" t="s">
        <v>163</v>
      </c>
      <c r="AU368" s="181" t="s">
        <v>80</v>
      </c>
      <c r="AV368" s="13" t="s">
        <v>76</v>
      </c>
      <c r="AW368" s="13" t="s">
        <v>27</v>
      </c>
      <c r="AX368" s="13" t="s">
        <v>71</v>
      </c>
      <c r="AY368" s="181" t="s">
        <v>156</v>
      </c>
    </row>
    <row r="369" s="14" customFormat="1">
      <c r="A369" s="14"/>
      <c r="B369" s="186"/>
      <c r="C369" s="14"/>
      <c r="D369" s="176" t="s">
        <v>163</v>
      </c>
      <c r="E369" s="187" t="s">
        <v>1</v>
      </c>
      <c r="F369" s="188" t="s">
        <v>76</v>
      </c>
      <c r="G369" s="14"/>
      <c r="H369" s="189">
        <v>1</v>
      </c>
      <c r="I369" s="14"/>
      <c r="J369" s="14"/>
      <c r="K369" s="14"/>
      <c r="L369" s="186"/>
      <c r="M369" s="190"/>
      <c r="N369" s="191"/>
      <c r="O369" s="191"/>
      <c r="P369" s="191"/>
      <c r="Q369" s="191"/>
      <c r="R369" s="191"/>
      <c r="S369" s="191"/>
      <c r="T369" s="192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187" t="s">
        <v>163</v>
      </c>
      <c r="AU369" s="187" t="s">
        <v>80</v>
      </c>
      <c r="AV369" s="14" t="s">
        <v>80</v>
      </c>
      <c r="AW369" s="14" t="s">
        <v>27</v>
      </c>
      <c r="AX369" s="14" t="s">
        <v>71</v>
      </c>
      <c r="AY369" s="187" t="s">
        <v>156</v>
      </c>
    </row>
    <row r="370" s="15" customFormat="1">
      <c r="A370" s="15"/>
      <c r="B370" s="193"/>
      <c r="C370" s="15"/>
      <c r="D370" s="176" t="s">
        <v>163</v>
      </c>
      <c r="E370" s="194" t="s">
        <v>1</v>
      </c>
      <c r="F370" s="195" t="s">
        <v>166</v>
      </c>
      <c r="G370" s="15"/>
      <c r="H370" s="196">
        <v>1</v>
      </c>
      <c r="I370" s="15"/>
      <c r="J370" s="15"/>
      <c r="K370" s="15"/>
      <c r="L370" s="193"/>
      <c r="M370" s="197"/>
      <c r="N370" s="198"/>
      <c r="O370" s="198"/>
      <c r="P370" s="198"/>
      <c r="Q370" s="198"/>
      <c r="R370" s="198"/>
      <c r="S370" s="198"/>
      <c r="T370" s="199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194" t="s">
        <v>163</v>
      </c>
      <c r="AU370" s="194" t="s">
        <v>80</v>
      </c>
      <c r="AV370" s="15" t="s">
        <v>86</v>
      </c>
      <c r="AW370" s="15" t="s">
        <v>27</v>
      </c>
      <c r="AX370" s="15" t="s">
        <v>76</v>
      </c>
      <c r="AY370" s="194" t="s">
        <v>156</v>
      </c>
    </row>
    <row r="371" s="2" customFormat="1" ht="21.75" customHeight="1">
      <c r="A371" s="31"/>
      <c r="B371" s="163"/>
      <c r="C371" s="200" t="s">
        <v>303</v>
      </c>
      <c r="D371" s="200" t="s">
        <v>239</v>
      </c>
      <c r="E371" s="201" t="s">
        <v>435</v>
      </c>
      <c r="F371" s="202" t="s">
        <v>436</v>
      </c>
      <c r="G371" s="203" t="s">
        <v>427</v>
      </c>
      <c r="H371" s="204">
        <v>1</v>
      </c>
      <c r="I371" s="205">
        <v>0</v>
      </c>
      <c r="J371" s="205">
        <f>ROUND(I371*H371,2)</f>
        <v>0</v>
      </c>
      <c r="K371" s="202" t="s">
        <v>1</v>
      </c>
      <c r="L371" s="206"/>
      <c r="M371" s="207" t="s">
        <v>1</v>
      </c>
      <c r="N371" s="208" t="s">
        <v>36</v>
      </c>
      <c r="O371" s="172">
        <v>0</v>
      </c>
      <c r="P371" s="172">
        <f>O371*H371</f>
        <v>0</v>
      </c>
      <c r="Q371" s="172">
        <v>0</v>
      </c>
      <c r="R371" s="172">
        <f>Q371*H371</f>
        <v>0</v>
      </c>
      <c r="S371" s="172">
        <v>0</v>
      </c>
      <c r="T371" s="173">
        <f>S371*H371</f>
        <v>0</v>
      </c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R371" s="174" t="s">
        <v>235</v>
      </c>
      <c r="AT371" s="174" t="s">
        <v>239</v>
      </c>
      <c r="AU371" s="174" t="s">
        <v>80</v>
      </c>
      <c r="AY371" s="18" t="s">
        <v>156</v>
      </c>
      <c r="BE371" s="175">
        <f>IF(N371="základní",J371,0)</f>
        <v>0</v>
      </c>
      <c r="BF371" s="175">
        <f>IF(N371="snížená",J371,0)</f>
        <v>0</v>
      </c>
      <c r="BG371" s="175">
        <f>IF(N371="zákl. přenesená",J371,0)</f>
        <v>0</v>
      </c>
      <c r="BH371" s="175">
        <f>IF(N371="sníž. přenesená",J371,0)</f>
        <v>0</v>
      </c>
      <c r="BI371" s="175">
        <f>IF(N371="nulová",J371,0)</f>
        <v>0</v>
      </c>
      <c r="BJ371" s="18" t="s">
        <v>76</v>
      </c>
      <c r="BK371" s="175">
        <f>ROUND(I371*H371,2)</f>
        <v>0</v>
      </c>
      <c r="BL371" s="18" t="s">
        <v>193</v>
      </c>
      <c r="BM371" s="174" t="s">
        <v>437</v>
      </c>
    </row>
    <row r="372" s="2" customFormat="1">
      <c r="A372" s="31"/>
      <c r="B372" s="32"/>
      <c r="C372" s="31"/>
      <c r="D372" s="176" t="s">
        <v>162</v>
      </c>
      <c r="E372" s="31"/>
      <c r="F372" s="177" t="s">
        <v>436</v>
      </c>
      <c r="G372" s="31"/>
      <c r="H372" s="31"/>
      <c r="I372" s="31"/>
      <c r="J372" s="31"/>
      <c r="K372" s="31"/>
      <c r="L372" s="32"/>
      <c r="M372" s="178"/>
      <c r="N372" s="179"/>
      <c r="O372" s="69"/>
      <c r="P372" s="69"/>
      <c r="Q372" s="69"/>
      <c r="R372" s="69"/>
      <c r="S372" s="69"/>
      <c r="T372" s="70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T372" s="18" t="s">
        <v>162</v>
      </c>
      <c r="AU372" s="18" t="s">
        <v>80</v>
      </c>
    </row>
    <row r="373" s="2" customFormat="1" ht="24.15" customHeight="1">
      <c r="A373" s="31"/>
      <c r="B373" s="163"/>
      <c r="C373" s="164" t="s">
        <v>438</v>
      </c>
      <c r="D373" s="164" t="s">
        <v>158</v>
      </c>
      <c r="E373" s="165" t="s">
        <v>439</v>
      </c>
      <c r="F373" s="166" t="s">
        <v>440</v>
      </c>
      <c r="G373" s="167" t="s">
        <v>192</v>
      </c>
      <c r="H373" s="168">
        <v>30.952000000000002</v>
      </c>
      <c r="I373" s="169">
        <v>0</v>
      </c>
      <c r="J373" s="169">
        <f>ROUND(I373*H373,2)</f>
        <v>0</v>
      </c>
      <c r="K373" s="166" t="s">
        <v>1</v>
      </c>
      <c r="L373" s="32"/>
      <c r="M373" s="170" t="s">
        <v>1</v>
      </c>
      <c r="N373" s="171" t="s">
        <v>36</v>
      </c>
      <c r="O373" s="172">
        <v>0</v>
      </c>
      <c r="P373" s="172">
        <f>O373*H373</f>
        <v>0</v>
      </c>
      <c r="Q373" s="172">
        <v>0</v>
      </c>
      <c r="R373" s="172">
        <f>Q373*H373</f>
        <v>0</v>
      </c>
      <c r="S373" s="172">
        <v>0</v>
      </c>
      <c r="T373" s="173">
        <f>S373*H373</f>
        <v>0</v>
      </c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R373" s="174" t="s">
        <v>193</v>
      </c>
      <c r="AT373" s="174" t="s">
        <v>158</v>
      </c>
      <c r="AU373" s="174" t="s">
        <v>80</v>
      </c>
      <c r="AY373" s="18" t="s">
        <v>156</v>
      </c>
      <c r="BE373" s="175">
        <f>IF(N373="základní",J373,0)</f>
        <v>0</v>
      </c>
      <c r="BF373" s="175">
        <f>IF(N373="snížená",J373,0)</f>
        <v>0</v>
      </c>
      <c r="BG373" s="175">
        <f>IF(N373="zákl. přenesená",J373,0)</f>
        <v>0</v>
      </c>
      <c r="BH373" s="175">
        <f>IF(N373="sníž. přenesená",J373,0)</f>
        <v>0</v>
      </c>
      <c r="BI373" s="175">
        <f>IF(N373="nulová",J373,0)</f>
        <v>0</v>
      </c>
      <c r="BJ373" s="18" t="s">
        <v>76</v>
      </c>
      <c r="BK373" s="175">
        <f>ROUND(I373*H373,2)</f>
        <v>0</v>
      </c>
      <c r="BL373" s="18" t="s">
        <v>193</v>
      </c>
      <c r="BM373" s="174" t="s">
        <v>441</v>
      </c>
    </row>
    <row r="374" s="2" customFormat="1">
      <c r="A374" s="31"/>
      <c r="B374" s="32"/>
      <c r="C374" s="31"/>
      <c r="D374" s="176" t="s">
        <v>162</v>
      </c>
      <c r="E374" s="31"/>
      <c r="F374" s="177" t="s">
        <v>440</v>
      </c>
      <c r="G374" s="31"/>
      <c r="H374" s="31"/>
      <c r="I374" s="31"/>
      <c r="J374" s="31"/>
      <c r="K374" s="31"/>
      <c r="L374" s="32"/>
      <c r="M374" s="178"/>
      <c r="N374" s="179"/>
      <c r="O374" s="69"/>
      <c r="P374" s="69"/>
      <c r="Q374" s="69"/>
      <c r="R374" s="69"/>
      <c r="S374" s="69"/>
      <c r="T374" s="70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T374" s="18" t="s">
        <v>162</v>
      </c>
      <c r="AU374" s="18" t="s">
        <v>80</v>
      </c>
    </row>
    <row r="375" s="13" customFormat="1">
      <c r="A375" s="13"/>
      <c r="B375" s="180"/>
      <c r="C375" s="13"/>
      <c r="D375" s="176" t="s">
        <v>163</v>
      </c>
      <c r="E375" s="181" t="s">
        <v>1</v>
      </c>
      <c r="F375" s="182" t="s">
        <v>442</v>
      </c>
      <c r="G375" s="13"/>
      <c r="H375" s="181" t="s">
        <v>1</v>
      </c>
      <c r="I375" s="13"/>
      <c r="J375" s="13"/>
      <c r="K375" s="13"/>
      <c r="L375" s="180"/>
      <c r="M375" s="183"/>
      <c r="N375" s="184"/>
      <c r="O375" s="184"/>
      <c r="P375" s="184"/>
      <c r="Q375" s="184"/>
      <c r="R375" s="184"/>
      <c r="S375" s="184"/>
      <c r="T375" s="18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181" t="s">
        <v>163</v>
      </c>
      <c r="AU375" s="181" t="s">
        <v>80</v>
      </c>
      <c r="AV375" s="13" t="s">
        <v>76</v>
      </c>
      <c r="AW375" s="13" t="s">
        <v>27</v>
      </c>
      <c r="AX375" s="13" t="s">
        <v>71</v>
      </c>
      <c r="AY375" s="181" t="s">
        <v>156</v>
      </c>
    </row>
    <row r="376" s="13" customFormat="1">
      <c r="A376" s="13"/>
      <c r="B376" s="180"/>
      <c r="C376" s="13"/>
      <c r="D376" s="176" t="s">
        <v>163</v>
      </c>
      <c r="E376" s="181" t="s">
        <v>1</v>
      </c>
      <c r="F376" s="182" t="s">
        <v>443</v>
      </c>
      <c r="G376" s="13"/>
      <c r="H376" s="181" t="s">
        <v>1</v>
      </c>
      <c r="I376" s="13"/>
      <c r="J376" s="13"/>
      <c r="K376" s="13"/>
      <c r="L376" s="180"/>
      <c r="M376" s="183"/>
      <c r="N376" s="184"/>
      <c r="O376" s="184"/>
      <c r="P376" s="184"/>
      <c r="Q376" s="184"/>
      <c r="R376" s="184"/>
      <c r="S376" s="184"/>
      <c r="T376" s="185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181" t="s">
        <v>163</v>
      </c>
      <c r="AU376" s="181" t="s">
        <v>80</v>
      </c>
      <c r="AV376" s="13" t="s">
        <v>76</v>
      </c>
      <c r="AW376" s="13" t="s">
        <v>27</v>
      </c>
      <c r="AX376" s="13" t="s">
        <v>71</v>
      </c>
      <c r="AY376" s="181" t="s">
        <v>156</v>
      </c>
    </row>
    <row r="377" s="14" customFormat="1">
      <c r="A377" s="14"/>
      <c r="B377" s="186"/>
      <c r="C377" s="14"/>
      <c r="D377" s="176" t="s">
        <v>163</v>
      </c>
      <c r="E377" s="187" t="s">
        <v>1</v>
      </c>
      <c r="F377" s="188" t="s">
        <v>444</v>
      </c>
      <c r="G377" s="14"/>
      <c r="H377" s="189">
        <v>5.7240000000000002</v>
      </c>
      <c r="I377" s="14"/>
      <c r="J377" s="14"/>
      <c r="K377" s="14"/>
      <c r="L377" s="186"/>
      <c r="M377" s="190"/>
      <c r="N377" s="191"/>
      <c r="O377" s="191"/>
      <c r="P377" s="191"/>
      <c r="Q377" s="191"/>
      <c r="R377" s="191"/>
      <c r="S377" s="191"/>
      <c r="T377" s="192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187" t="s">
        <v>163</v>
      </c>
      <c r="AU377" s="187" t="s">
        <v>80</v>
      </c>
      <c r="AV377" s="14" t="s">
        <v>80</v>
      </c>
      <c r="AW377" s="14" t="s">
        <v>27</v>
      </c>
      <c r="AX377" s="14" t="s">
        <v>71</v>
      </c>
      <c r="AY377" s="187" t="s">
        <v>156</v>
      </c>
    </row>
    <row r="378" s="13" customFormat="1">
      <c r="A378" s="13"/>
      <c r="B378" s="180"/>
      <c r="C378" s="13"/>
      <c r="D378" s="176" t="s">
        <v>163</v>
      </c>
      <c r="E378" s="181" t="s">
        <v>1</v>
      </c>
      <c r="F378" s="182" t="s">
        <v>445</v>
      </c>
      <c r="G378" s="13"/>
      <c r="H378" s="181" t="s">
        <v>1</v>
      </c>
      <c r="I378" s="13"/>
      <c r="J378" s="13"/>
      <c r="K378" s="13"/>
      <c r="L378" s="180"/>
      <c r="M378" s="183"/>
      <c r="N378" s="184"/>
      <c r="O378" s="184"/>
      <c r="P378" s="184"/>
      <c r="Q378" s="184"/>
      <c r="R378" s="184"/>
      <c r="S378" s="184"/>
      <c r="T378" s="185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181" t="s">
        <v>163</v>
      </c>
      <c r="AU378" s="181" t="s">
        <v>80</v>
      </c>
      <c r="AV378" s="13" t="s">
        <v>76</v>
      </c>
      <c r="AW378" s="13" t="s">
        <v>27</v>
      </c>
      <c r="AX378" s="13" t="s">
        <v>71</v>
      </c>
      <c r="AY378" s="181" t="s">
        <v>156</v>
      </c>
    </row>
    <row r="379" s="14" customFormat="1">
      <c r="A379" s="14"/>
      <c r="B379" s="186"/>
      <c r="C379" s="14"/>
      <c r="D379" s="176" t="s">
        <v>163</v>
      </c>
      <c r="E379" s="187" t="s">
        <v>1</v>
      </c>
      <c r="F379" s="188" t="s">
        <v>446</v>
      </c>
      <c r="G379" s="14"/>
      <c r="H379" s="189">
        <v>5.5119999999999996</v>
      </c>
      <c r="I379" s="14"/>
      <c r="J379" s="14"/>
      <c r="K379" s="14"/>
      <c r="L379" s="186"/>
      <c r="M379" s="190"/>
      <c r="N379" s="191"/>
      <c r="O379" s="191"/>
      <c r="P379" s="191"/>
      <c r="Q379" s="191"/>
      <c r="R379" s="191"/>
      <c r="S379" s="191"/>
      <c r="T379" s="192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187" t="s">
        <v>163</v>
      </c>
      <c r="AU379" s="187" t="s">
        <v>80</v>
      </c>
      <c r="AV379" s="14" t="s">
        <v>80</v>
      </c>
      <c r="AW379" s="14" t="s">
        <v>27</v>
      </c>
      <c r="AX379" s="14" t="s">
        <v>71</v>
      </c>
      <c r="AY379" s="187" t="s">
        <v>156</v>
      </c>
    </row>
    <row r="380" s="13" customFormat="1">
      <c r="A380" s="13"/>
      <c r="B380" s="180"/>
      <c r="C380" s="13"/>
      <c r="D380" s="176" t="s">
        <v>163</v>
      </c>
      <c r="E380" s="181" t="s">
        <v>1</v>
      </c>
      <c r="F380" s="182" t="s">
        <v>447</v>
      </c>
      <c r="G380" s="13"/>
      <c r="H380" s="181" t="s">
        <v>1</v>
      </c>
      <c r="I380" s="13"/>
      <c r="J380" s="13"/>
      <c r="K380" s="13"/>
      <c r="L380" s="180"/>
      <c r="M380" s="183"/>
      <c r="N380" s="184"/>
      <c r="O380" s="184"/>
      <c r="P380" s="184"/>
      <c r="Q380" s="184"/>
      <c r="R380" s="184"/>
      <c r="S380" s="184"/>
      <c r="T380" s="185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181" t="s">
        <v>163</v>
      </c>
      <c r="AU380" s="181" t="s">
        <v>80</v>
      </c>
      <c r="AV380" s="13" t="s">
        <v>76</v>
      </c>
      <c r="AW380" s="13" t="s">
        <v>27</v>
      </c>
      <c r="AX380" s="13" t="s">
        <v>71</v>
      </c>
      <c r="AY380" s="181" t="s">
        <v>156</v>
      </c>
    </row>
    <row r="381" s="14" customFormat="1">
      <c r="A381" s="14"/>
      <c r="B381" s="186"/>
      <c r="C381" s="14"/>
      <c r="D381" s="176" t="s">
        <v>163</v>
      </c>
      <c r="E381" s="187" t="s">
        <v>1</v>
      </c>
      <c r="F381" s="188" t="s">
        <v>448</v>
      </c>
      <c r="G381" s="14"/>
      <c r="H381" s="189">
        <v>4.9180000000000001</v>
      </c>
      <c r="I381" s="14"/>
      <c r="J381" s="14"/>
      <c r="K381" s="14"/>
      <c r="L381" s="186"/>
      <c r="M381" s="190"/>
      <c r="N381" s="191"/>
      <c r="O381" s="191"/>
      <c r="P381" s="191"/>
      <c r="Q381" s="191"/>
      <c r="R381" s="191"/>
      <c r="S381" s="191"/>
      <c r="T381" s="192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187" t="s">
        <v>163</v>
      </c>
      <c r="AU381" s="187" t="s">
        <v>80</v>
      </c>
      <c r="AV381" s="14" t="s">
        <v>80</v>
      </c>
      <c r="AW381" s="14" t="s">
        <v>27</v>
      </c>
      <c r="AX381" s="14" t="s">
        <v>71</v>
      </c>
      <c r="AY381" s="187" t="s">
        <v>156</v>
      </c>
    </row>
    <row r="382" s="13" customFormat="1">
      <c r="A382" s="13"/>
      <c r="B382" s="180"/>
      <c r="C382" s="13"/>
      <c r="D382" s="176" t="s">
        <v>163</v>
      </c>
      <c r="E382" s="181" t="s">
        <v>1</v>
      </c>
      <c r="F382" s="182" t="s">
        <v>449</v>
      </c>
      <c r="G382" s="13"/>
      <c r="H382" s="181" t="s">
        <v>1</v>
      </c>
      <c r="I382" s="13"/>
      <c r="J382" s="13"/>
      <c r="K382" s="13"/>
      <c r="L382" s="180"/>
      <c r="M382" s="183"/>
      <c r="N382" s="184"/>
      <c r="O382" s="184"/>
      <c r="P382" s="184"/>
      <c r="Q382" s="184"/>
      <c r="R382" s="184"/>
      <c r="S382" s="184"/>
      <c r="T382" s="185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181" t="s">
        <v>163</v>
      </c>
      <c r="AU382" s="181" t="s">
        <v>80</v>
      </c>
      <c r="AV382" s="13" t="s">
        <v>76</v>
      </c>
      <c r="AW382" s="13" t="s">
        <v>27</v>
      </c>
      <c r="AX382" s="13" t="s">
        <v>71</v>
      </c>
      <c r="AY382" s="181" t="s">
        <v>156</v>
      </c>
    </row>
    <row r="383" s="14" customFormat="1">
      <c r="A383" s="14"/>
      <c r="B383" s="186"/>
      <c r="C383" s="14"/>
      <c r="D383" s="176" t="s">
        <v>163</v>
      </c>
      <c r="E383" s="187" t="s">
        <v>1</v>
      </c>
      <c r="F383" s="188" t="s">
        <v>450</v>
      </c>
      <c r="G383" s="14"/>
      <c r="H383" s="189">
        <v>3.7949999999999999</v>
      </c>
      <c r="I383" s="14"/>
      <c r="J383" s="14"/>
      <c r="K383" s="14"/>
      <c r="L383" s="186"/>
      <c r="M383" s="190"/>
      <c r="N383" s="191"/>
      <c r="O383" s="191"/>
      <c r="P383" s="191"/>
      <c r="Q383" s="191"/>
      <c r="R383" s="191"/>
      <c r="S383" s="191"/>
      <c r="T383" s="192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187" t="s">
        <v>163</v>
      </c>
      <c r="AU383" s="187" t="s">
        <v>80</v>
      </c>
      <c r="AV383" s="14" t="s">
        <v>80</v>
      </c>
      <c r="AW383" s="14" t="s">
        <v>27</v>
      </c>
      <c r="AX383" s="14" t="s">
        <v>71</v>
      </c>
      <c r="AY383" s="187" t="s">
        <v>156</v>
      </c>
    </row>
    <row r="384" s="13" customFormat="1">
      <c r="A384" s="13"/>
      <c r="B384" s="180"/>
      <c r="C384" s="13"/>
      <c r="D384" s="176" t="s">
        <v>163</v>
      </c>
      <c r="E384" s="181" t="s">
        <v>1</v>
      </c>
      <c r="F384" s="182" t="s">
        <v>451</v>
      </c>
      <c r="G384" s="13"/>
      <c r="H384" s="181" t="s">
        <v>1</v>
      </c>
      <c r="I384" s="13"/>
      <c r="J384" s="13"/>
      <c r="K384" s="13"/>
      <c r="L384" s="180"/>
      <c r="M384" s="183"/>
      <c r="N384" s="184"/>
      <c r="O384" s="184"/>
      <c r="P384" s="184"/>
      <c r="Q384" s="184"/>
      <c r="R384" s="184"/>
      <c r="S384" s="184"/>
      <c r="T384" s="185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181" t="s">
        <v>163</v>
      </c>
      <c r="AU384" s="181" t="s">
        <v>80</v>
      </c>
      <c r="AV384" s="13" t="s">
        <v>76</v>
      </c>
      <c r="AW384" s="13" t="s">
        <v>27</v>
      </c>
      <c r="AX384" s="13" t="s">
        <v>71</v>
      </c>
      <c r="AY384" s="181" t="s">
        <v>156</v>
      </c>
    </row>
    <row r="385" s="14" customFormat="1">
      <c r="A385" s="14"/>
      <c r="B385" s="186"/>
      <c r="C385" s="14"/>
      <c r="D385" s="176" t="s">
        <v>163</v>
      </c>
      <c r="E385" s="187" t="s">
        <v>1</v>
      </c>
      <c r="F385" s="188" t="s">
        <v>452</v>
      </c>
      <c r="G385" s="14"/>
      <c r="H385" s="189">
        <v>4.6639999999999997</v>
      </c>
      <c r="I385" s="14"/>
      <c r="J385" s="14"/>
      <c r="K385" s="14"/>
      <c r="L385" s="186"/>
      <c r="M385" s="190"/>
      <c r="N385" s="191"/>
      <c r="O385" s="191"/>
      <c r="P385" s="191"/>
      <c r="Q385" s="191"/>
      <c r="R385" s="191"/>
      <c r="S385" s="191"/>
      <c r="T385" s="192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187" t="s">
        <v>163</v>
      </c>
      <c r="AU385" s="187" t="s">
        <v>80</v>
      </c>
      <c r="AV385" s="14" t="s">
        <v>80</v>
      </c>
      <c r="AW385" s="14" t="s">
        <v>27</v>
      </c>
      <c r="AX385" s="14" t="s">
        <v>71</v>
      </c>
      <c r="AY385" s="187" t="s">
        <v>156</v>
      </c>
    </row>
    <row r="386" s="13" customFormat="1">
      <c r="A386" s="13"/>
      <c r="B386" s="180"/>
      <c r="C386" s="13"/>
      <c r="D386" s="176" t="s">
        <v>163</v>
      </c>
      <c r="E386" s="181" t="s">
        <v>1</v>
      </c>
      <c r="F386" s="182" t="s">
        <v>453</v>
      </c>
      <c r="G386" s="13"/>
      <c r="H386" s="181" t="s">
        <v>1</v>
      </c>
      <c r="I386" s="13"/>
      <c r="J386" s="13"/>
      <c r="K386" s="13"/>
      <c r="L386" s="180"/>
      <c r="M386" s="183"/>
      <c r="N386" s="184"/>
      <c r="O386" s="184"/>
      <c r="P386" s="184"/>
      <c r="Q386" s="184"/>
      <c r="R386" s="184"/>
      <c r="S386" s="184"/>
      <c r="T386" s="185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181" t="s">
        <v>163</v>
      </c>
      <c r="AU386" s="181" t="s">
        <v>80</v>
      </c>
      <c r="AV386" s="13" t="s">
        <v>76</v>
      </c>
      <c r="AW386" s="13" t="s">
        <v>27</v>
      </c>
      <c r="AX386" s="13" t="s">
        <v>71</v>
      </c>
      <c r="AY386" s="181" t="s">
        <v>156</v>
      </c>
    </row>
    <row r="387" s="14" customFormat="1">
      <c r="A387" s="14"/>
      <c r="B387" s="186"/>
      <c r="C387" s="14"/>
      <c r="D387" s="176" t="s">
        <v>163</v>
      </c>
      <c r="E387" s="187" t="s">
        <v>1</v>
      </c>
      <c r="F387" s="188" t="s">
        <v>454</v>
      </c>
      <c r="G387" s="14"/>
      <c r="H387" s="189">
        <v>6.3390000000000004</v>
      </c>
      <c r="I387" s="14"/>
      <c r="J387" s="14"/>
      <c r="K387" s="14"/>
      <c r="L387" s="186"/>
      <c r="M387" s="190"/>
      <c r="N387" s="191"/>
      <c r="O387" s="191"/>
      <c r="P387" s="191"/>
      <c r="Q387" s="191"/>
      <c r="R387" s="191"/>
      <c r="S387" s="191"/>
      <c r="T387" s="192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187" t="s">
        <v>163</v>
      </c>
      <c r="AU387" s="187" t="s">
        <v>80</v>
      </c>
      <c r="AV387" s="14" t="s">
        <v>80</v>
      </c>
      <c r="AW387" s="14" t="s">
        <v>27</v>
      </c>
      <c r="AX387" s="14" t="s">
        <v>71</v>
      </c>
      <c r="AY387" s="187" t="s">
        <v>156</v>
      </c>
    </row>
    <row r="388" s="15" customFormat="1">
      <c r="A388" s="15"/>
      <c r="B388" s="193"/>
      <c r="C388" s="15"/>
      <c r="D388" s="176" t="s">
        <v>163</v>
      </c>
      <c r="E388" s="194" t="s">
        <v>1</v>
      </c>
      <c r="F388" s="195" t="s">
        <v>166</v>
      </c>
      <c r="G388" s="15"/>
      <c r="H388" s="196">
        <v>30.951999999999998</v>
      </c>
      <c r="I388" s="15"/>
      <c r="J388" s="15"/>
      <c r="K388" s="15"/>
      <c r="L388" s="193"/>
      <c r="M388" s="197"/>
      <c r="N388" s="198"/>
      <c r="O388" s="198"/>
      <c r="P388" s="198"/>
      <c r="Q388" s="198"/>
      <c r="R388" s="198"/>
      <c r="S388" s="198"/>
      <c r="T388" s="199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194" t="s">
        <v>163</v>
      </c>
      <c r="AU388" s="194" t="s">
        <v>80</v>
      </c>
      <c r="AV388" s="15" t="s">
        <v>86</v>
      </c>
      <c r="AW388" s="15" t="s">
        <v>27</v>
      </c>
      <c r="AX388" s="15" t="s">
        <v>76</v>
      </c>
      <c r="AY388" s="194" t="s">
        <v>156</v>
      </c>
    </row>
    <row r="389" s="2" customFormat="1" ht="33" customHeight="1">
      <c r="A389" s="31"/>
      <c r="B389" s="163"/>
      <c r="C389" s="164" t="s">
        <v>307</v>
      </c>
      <c r="D389" s="164" t="s">
        <v>158</v>
      </c>
      <c r="E389" s="165" t="s">
        <v>455</v>
      </c>
      <c r="F389" s="166" t="s">
        <v>456</v>
      </c>
      <c r="G389" s="167" t="s">
        <v>268</v>
      </c>
      <c r="H389" s="168">
        <v>7</v>
      </c>
      <c r="I389" s="169">
        <v>0</v>
      </c>
      <c r="J389" s="169">
        <f>ROUND(I389*H389,2)</f>
        <v>0</v>
      </c>
      <c r="K389" s="166" t="s">
        <v>1</v>
      </c>
      <c r="L389" s="32"/>
      <c r="M389" s="170" t="s">
        <v>1</v>
      </c>
      <c r="N389" s="171" t="s">
        <v>36</v>
      </c>
      <c r="O389" s="172">
        <v>0</v>
      </c>
      <c r="P389" s="172">
        <f>O389*H389</f>
        <v>0</v>
      </c>
      <c r="Q389" s="172">
        <v>0</v>
      </c>
      <c r="R389" s="172">
        <f>Q389*H389</f>
        <v>0</v>
      </c>
      <c r="S389" s="172">
        <v>0</v>
      </c>
      <c r="T389" s="173">
        <f>S389*H389</f>
        <v>0</v>
      </c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R389" s="174" t="s">
        <v>193</v>
      </c>
      <c r="AT389" s="174" t="s">
        <v>158</v>
      </c>
      <c r="AU389" s="174" t="s">
        <v>80</v>
      </c>
      <c r="AY389" s="18" t="s">
        <v>156</v>
      </c>
      <c r="BE389" s="175">
        <f>IF(N389="základní",J389,0)</f>
        <v>0</v>
      </c>
      <c r="BF389" s="175">
        <f>IF(N389="snížená",J389,0)</f>
        <v>0</v>
      </c>
      <c r="BG389" s="175">
        <f>IF(N389="zákl. přenesená",J389,0)</f>
        <v>0</v>
      </c>
      <c r="BH389" s="175">
        <f>IF(N389="sníž. přenesená",J389,0)</f>
        <v>0</v>
      </c>
      <c r="BI389" s="175">
        <f>IF(N389="nulová",J389,0)</f>
        <v>0</v>
      </c>
      <c r="BJ389" s="18" t="s">
        <v>76</v>
      </c>
      <c r="BK389" s="175">
        <f>ROUND(I389*H389,2)</f>
        <v>0</v>
      </c>
      <c r="BL389" s="18" t="s">
        <v>193</v>
      </c>
      <c r="BM389" s="174" t="s">
        <v>457</v>
      </c>
    </row>
    <row r="390" s="2" customFormat="1">
      <c r="A390" s="31"/>
      <c r="B390" s="32"/>
      <c r="C390" s="31"/>
      <c r="D390" s="176" t="s">
        <v>162</v>
      </c>
      <c r="E390" s="31"/>
      <c r="F390" s="177" t="s">
        <v>456</v>
      </c>
      <c r="G390" s="31"/>
      <c r="H390" s="31"/>
      <c r="I390" s="31"/>
      <c r="J390" s="31"/>
      <c r="K390" s="31"/>
      <c r="L390" s="32"/>
      <c r="M390" s="178"/>
      <c r="N390" s="179"/>
      <c r="O390" s="69"/>
      <c r="P390" s="69"/>
      <c r="Q390" s="69"/>
      <c r="R390" s="69"/>
      <c r="S390" s="69"/>
      <c r="T390" s="70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T390" s="18" t="s">
        <v>162</v>
      </c>
      <c r="AU390" s="18" t="s">
        <v>80</v>
      </c>
    </row>
    <row r="391" s="13" customFormat="1">
      <c r="A391" s="13"/>
      <c r="B391" s="180"/>
      <c r="C391" s="13"/>
      <c r="D391" s="176" t="s">
        <v>163</v>
      </c>
      <c r="E391" s="181" t="s">
        <v>1</v>
      </c>
      <c r="F391" s="182" t="s">
        <v>458</v>
      </c>
      <c r="G391" s="13"/>
      <c r="H391" s="181" t="s">
        <v>1</v>
      </c>
      <c r="I391" s="13"/>
      <c r="J391" s="13"/>
      <c r="K391" s="13"/>
      <c r="L391" s="180"/>
      <c r="M391" s="183"/>
      <c r="N391" s="184"/>
      <c r="O391" s="184"/>
      <c r="P391" s="184"/>
      <c r="Q391" s="184"/>
      <c r="R391" s="184"/>
      <c r="S391" s="184"/>
      <c r="T391" s="18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181" t="s">
        <v>163</v>
      </c>
      <c r="AU391" s="181" t="s">
        <v>80</v>
      </c>
      <c r="AV391" s="13" t="s">
        <v>76</v>
      </c>
      <c r="AW391" s="13" t="s">
        <v>27</v>
      </c>
      <c r="AX391" s="13" t="s">
        <v>71</v>
      </c>
      <c r="AY391" s="181" t="s">
        <v>156</v>
      </c>
    </row>
    <row r="392" s="14" customFormat="1">
      <c r="A392" s="14"/>
      <c r="B392" s="186"/>
      <c r="C392" s="14"/>
      <c r="D392" s="176" t="s">
        <v>163</v>
      </c>
      <c r="E392" s="187" t="s">
        <v>1</v>
      </c>
      <c r="F392" s="188" t="s">
        <v>459</v>
      </c>
      <c r="G392" s="14"/>
      <c r="H392" s="189">
        <v>7</v>
      </c>
      <c r="I392" s="14"/>
      <c r="J392" s="14"/>
      <c r="K392" s="14"/>
      <c r="L392" s="186"/>
      <c r="M392" s="190"/>
      <c r="N392" s="191"/>
      <c r="O392" s="191"/>
      <c r="P392" s="191"/>
      <c r="Q392" s="191"/>
      <c r="R392" s="191"/>
      <c r="S392" s="191"/>
      <c r="T392" s="192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187" t="s">
        <v>163</v>
      </c>
      <c r="AU392" s="187" t="s">
        <v>80</v>
      </c>
      <c r="AV392" s="14" t="s">
        <v>80</v>
      </c>
      <c r="AW392" s="14" t="s">
        <v>27</v>
      </c>
      <c r="AX392" s="14" t="s">
        <v>71</v>
      </c>
      <c r="AY392" s="187" t="s">
        <v>156</v>
      </c>
    </row>
    <row r="393" s="15" customFormat="1">
      <c r="A393" s="15"/>
      <c r="B393" s="193"/>
      <c r="C393" s="15"/>
      <c r="D393" s="176" t="s">
        <v>163</v>
      </c>
      <c r="E393" s="194" t="s">
        <v>1</v>
      </c>
      <c r="F393" s="195" t="s">
        <v>166</v>
      </c>
      <c r="G393" s="15"/>
      <c r="H393" s="196">
        <v>7</v>
      </c>
      <c r="I393" s="15"/>
      <c r="J393" s="15"/>
      <c r="K393" s="15"/>
      <c r="L393" s="193"/>
      <c r="M393" s="197"/>
      <c r="N393" s="198"/>
      <c r="O393" s="198"/>
      <c r="P393" s="198"/>
      <c r="Q393" s="198"/>
      <c r="R393" s="198"/>
      <c r="S393" s="198"/>
      <c r="T393" s="199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194" t="s">
        <v>163</v>
      </c>
      <c r="AU393" s="194" t="s">
        <v>80</v>
      </c>
      <c r="AV393" s="15" t="s">
        <v>86</v>
      </c>
      <c r="AW393" s="15" t="s">
        <v>27</v>
      </c>
      <c r="AX393" s="15" t="s">
        <v>76</v>
      </c>
      <c r="AY393" s="194" t="s">
        <v>156</v>
      </c>
    </row>
    <row r="394" s="2" customFormat="1" ht="24.15" customHeight="1">
      <c r="A394" s="31"/>
      <c r="B394" s="163"/>
      <c r="C394" s="164" t="s">
        <v>460</v>
      </c>
      <c r="D394" s="164" t="s">
        <v>158</v>
      </c>
      <c r="E394" s="165" t="s">
        <v>461</v>
      </c>
      <c r="F394" s="166" t="s">
        <v>462</v>
      </c>
      <c r="G394" s="167" t="s">
        <v>192</v>
      </c>
      <c r="H394" s="168">
        <v>1.395</v>
      </c>
      <c r="I394" s="169">
        <v>0</v>
      </c>
      <c r="J394" s="169">
        <f>ROUND(I394*H394,2)</f>
        <v>0</v>
      </c>
      <c r="K394" s="166" t="s">
        <v>1</v>
      </c>
      <c r="L394" s="32"/>
      <c r="M394" s="170" t="s">
        <v>1</v>
      </c>
      <c r="N394" s="171" t="s">
        <v>36</v>
      </c>
      <c r="O394" s="172">
        <v>0</v>
      </c>
      <c r="P394" s="172">
        <f>O394*H394</f>
        <v>0</v>
      </c>
      <c r="Q394" s="172">
        <v>0</v>
      </c>
      <c r="R394" s="172">
        <f>Q394*H394</f>
        <v>0</v>
      </c>
      <c r="S394" s="172">
        <v>0</v>
      </c>
      <c r="T394" s="173">
        <f>S394*H394</f>
        <v>0</v>
      </c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R394" s="174" t="s">
        <v>193</v>
      </c>
      <c r="AT394" s="174" t="s">
        <v>158</v>
      </c>
      <c r="AU394" s="174" t="s">
        <v>80</v>
      </c>
      <c r="AY394" s="18" t="s">
        <v>156</v>
      </c>
      <c r="BE394" s="175">
        <f>IF(N394="základní",J394,0)</f>
        <v>0</v>
      </c>
      <c r="BF394" s="175">
        <f>IF(N394="snížená",J394,0)</f>
        <v>0</v>
      </c>
      <c r="BG394" s="175">
        <f>IF(N394="zákl. přenesená",J394,0)</f>
        <v>0</v>
      </c>
      <c r="BH394" s="175">
        <f>IF(N394="sníž. přenesená",J394,0)</f>
        <v>0</v>
      </c>
      <c r="BI394" s="175">
        <f>IF(N394="nulová",J394,0)</f>
        <v>0</v>
      </c>
      <c r="BJ394" s="18" t="s">
        <v>76</v>
      </c>
      <c r="BK394" s="175">
        <f>ROUND(I394*H394,2)</f>
        <v>0</v>
      </c>
      <c r="BL394" s="18" t="s">
        <v>193</v>
      </c>
      <c r="BM394" s="174" t="s">
        <v>463</v>
      </c>
    </row>
    <row r="395" s="2" customFormat="1">
      <c r="A395" s="31"/>
      <c r="B395" s="32"/>
      <c r="C395" s="31"/>
      <c r="D395" s="176" t="s">
        <v>162</v>
      </c>
      <c r="E395" s="31"/>
      <c r="F395" s="177" t="s">
        <v>462</v>
      </c>
      <c r="G395" s="31"/>
      <c r="H395" s="31"/>
      <c r="I395" s="31"/>
      <c r="J395" s="31"/>
      <c r="K395" s="31"/>
      <c r="L395" s="32"/>
      <c r="M395" s="178"/>
      <c r="N395" s="179"/>
      <c r="O395" s="69"/>
      <c r="P395" s="69"/>
      <c r="Q395" s="69"/>
      <c r="R395" s="69"/>
      <c r="S395" s="69"/>
      <c r="T395" s="70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T395" s="18" t="s">
        <v>162</v>
      </c>
      <c r="AU395" s="18" t="s">
        <v>80</v>
      </c>
    </row>
    <row r="396" s="13" customFormat="1">
      <c r="A396" s="13"/>
      <c r="B396" s="180"/>
      <c r="C396" s="13"/>
      <c r="D396" s="176" t="s">
        <v>163</v>
      </c>
      <c r="E396" s="181" t="s">
        <v>1</v>
      </c>
      <c r="F396" s="182" t="s">
        <v>464</v>
      </c>
      <c r="G396" s="13"/>
      <c r="H396" s="181" t="s">
        <v>1</v>
      </c>
      <c r="I396" s="13"/>
      <c r="J396" s="13"/>
      <c r="K396" s="13"/>
      <c r="L396" s="180"/>
      <c r="M396" s="183"/>
      <c r="N396" s="184"/>
      <c r="O396" s="184"/>
      <c r="P396" s="184"/>
      <c r="Q396" s="184"/>
      <c r="R396" s="184"/>
      <c r="S396" s="184"/>
      <c r="T396" s="185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181" t="s">
        <v>163</v>
      </c>
      <c r="AU396" s="181" t="s">
        <v>80</v>
      </c>
      <c r="AV396" s="13" t="s">
        <v>76</v>
      </c>
      <c r="AW396" s="13" t="s">
        <v>27</v>
      </c>
      <c r="AX396" s="13" t="s">
        <v>71</v>
      </c>
      <c r="AY396" s="181" t="s">
        <v>156</v>
      </c>
    </row>
    <row r="397" s="13" customFormat="1">
      <c r="A397" s="13"/>
      <c r="B397" s="180"/>
      <c r="C397" s="13"/>
      <c r="D397" s="176" t="s">
        <v>163</v>
      </c>
      <c r="E397" s="181" t="s">
        <v>1</v>
      </c>
      <c r="F397" s="182" t="s">
        <v>465</v>
      </c>
      <c r="G397" s="13"/>
      <c r="H397" s="181" t="s">
        <v>1</v>
      </c>
      <c r="I397" s="13"/>
      <c r="J397" s="13"/>
      <c r="K397" s="13"/>
      <c r="L397" s="180"/>
      <c r="M397" s="183"/>
      <c r="N397" s="184"/>
      <c r="O397" s="184"/>
      <c r="P397" s="184"/>
      <c r="Q397" s="184"/>
      <c r="R397" s="184"/>
      <c r="S397" s="184"/>
      <c r="T397" s="185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181" t="s">
        <v>163</v>
      </c>
      <c r="AU397" s="181" t="s">
        <v>80</v>
      </c>
      <c r="AV397" s="13" t="s">
        <v>76</v>
      </c>
      <c r="AW397" s="13" t="s">
        <v>27</v>
      </c>
      <c r="AX397" s="13" t="s">
        <v>71</v>
      </c>
      <c r="AY397" s="181" t="s">
        <v>156</v>
      </c>
    </row>
    <row r="398" s="14" customFormat="1">
      <c r="A398" s="14"/>
      <c r="B398" s="186"/>
      <c r="C398" s="14"/>
      <c r="D398" s="176" t="s">
        <v>163</v>
      </c>
      <c r="E398" s="187" t="s">
        <v>1</v>
      </c>
      <c r="F398" s="188" t="s">
        <v>466</v>
      </c>
      <c r="G398" s="14"/>
      <c r="H398" s="189">
        <v>1.395</v>
      </c>
      <c r="I398" s="14"/>
      <c r="J398" s="14"/>
      <c r="K398" s="14"/>
      <c r="L398" s="186"/>
      <c r="M398" s="190"/>
      <c r="N398" s="191"/>
      <c r="O398" s="191"/>
      <c r="P398" s="191"/>
      <c r="Q398" s="191"/>
      <c r="R398" s="191"/>
      <c r="S398" s="191"/>
      <c r="T398" s="192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187" t="s">
        <v>163</v>
      </c>
      <c r="AU398" s="187" t="s">
        <v>80</v>
      </c>
      <c r="AV398" s="14" t="s">
        <v>80</v>
      </c>
      <c r="AW398" s="14" t="s">
        <v>27</v>
      </c>
      <c r="AX398" s="14" t="s">
        <v>71</v>
      </c>
      <c r="AY398" s="187" t="s">
        <v>156</v>
      </c>
    </row>
    <row r="399" s="15" customFormat="1">
      <c r="A399" s="15"/>
      <c r="B399" s="193"/>
      <c r="C399" s="15"/>
      <c r="D399" s="176" t="s">
        <v>163</v>
      </c>
      <c r="E399" s="194" t="s">
        <v>1</v>
      </c>
      <c r="F399" s="195" t="s">
        <v>166</v>
      </c>
      <c r="G399" s="15"/>
      <c r="H399" s="196">
        <v>1.395</v>
      </c>
      <c r="I399" s="15"/>
      <c r="J399" s="15"/>
      <c r="K399" s="15"/>
      <c r="L399" s="193"/>
      <c r="M399" s="197"/>
      <c r="N399" s="198"/>
      <c r="O399" s="198"/>
      <c r="P399" s="198"/>
      <c r="Q399" s="198"/>
      <c r="R399" s="198"/>
      <c r="S399" s="198"/>
      <c r="T399" s="199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194" t="s">
        <v>163</v>
      </c>
      <c r="AU399" s="194" t="s">
        <v>80</v>
      </c>
      <c r="AV399" s="15" t="s">
        <v>86</v>
      </c>
      <c r="AW399" s="15" t="s">
        <v>27</v>
      </c>
      <c r="AX399" s="15" t="s">
        <v>76</v>
      </c>
      <c r="AY399" s="194" t="s">
        <v>156</v>
      </c>
    </row>
    <row r="400" s="2" customFormat="1" ht="24.15" customHeight="1">
      <c r="A400" s="31"/>
      <c r="B400" s="163"/>
      <c r="C400" s="164" t="s">
        <v>310</v>
      </c>
      <c r="D400" s="164" t="s">
        <v>158</v>
      </c>
      <c r="E400" s="165" t="s">
        <v>467</v>
      </c>
      <c r="F400" s="166" t="s">
        <v>468</v>
      </c>
      <c r="G400" s="167" t="s">
        <v>356</v>
      </c>
      <c r="H400" s="168">
        <v>10677.282999999999</v>
      </c>
      <c r="I400" s="169">
        <v>0</v>
      </c>
      <c r="J400" s="169">
        <f>ROUND(I400*H400,2)</f>
        <v>0</v>
      </c>
      <c r="K400" s="166" t="s">
        <v>1</v>
      </c>
      <c r="L400" s="32"/>
      <c r="M400" s="170" t="s">
        <v>1</v>
      </c>
      <c r="N400" s="171" t="s">
        <v>36</v>
      </c>
      <c r="O400" s="172">
        <v>0</v>
      </c>
      <c r="P400" s="172">
        <f>O400*H400</f>
        <v>0</v>
      </c>
      <c r="Q400" s="172">
        <v>0</v>
      </c>
      <c r="R400" s="172">
        <f>Q400*H400</f>
        <v>0</v>
      </c>
      <c r="S400" s="172">
        <v>0</v>
      </c>
      <c r="T400" s="173">
        <f>S400*H400</f>
        <v>0</v>
      </c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R400" s="174" t="s">
        <v>193</v>
      </c>
      <c r="AT400" s="174" t="s">
        <v>158</v>
      </c>
      <c r="AU400" s="174" t="s">
        <v>80</v>
      </c>
      <c r="AY400" s="18" t="s">
        <v>156</v>
      </c>
      <c r="BE400" s="175">
        <f>IF(N400="základní",J400,0)</f>
        <v>0</v>
      </c>
      <c r="BF400" s="175">
        <f>IF(N400="snížená",J400,0)</f>
        <v>0</v>
      </c>
      <c r="BG400" s="175">
        <f>IF(N400="zákl. přenesená",J400,0)</f>
        <v>0</v>
      </c>
      <c r="BH400" s="175">
        <f>IF(N400="sníž. přenesená",J400,0)</f>
        <v>0</v>
      </c>
      <c r="BI400" s="175">
        <f>IF(N400="nulová",J400,0)</f>
        <v>0</v>
      </c>
      <c r="BJ400" s="18" t="s">
        <v>76</v>
      </c>
      <c r="BK400" s="175">
        <f>ROUND(I400*H400,2)</f>
        <v>0</v>
      </c>
      <c r="BL400" s="18" t="s">
        <v>193</v>
      </c>
      <c r="BM400" s="174" t="s">
        <v>469</v>
      </c>
    </row>
    <row r="401" s="2" customFormat="1">
      <c r="A401" s="31"/>
      <c r="B401" s="32"/>
      <c r="C401" s="31"/>
      <c r="D401" s="176" t="s">
        <v>162</v>
      </c>
      <c r="E401" s="31"/>
      <c r="F401" s="177" t="s">
        <v>468</v>
      </c>
      <c r="G401" s="31"/>
      <c r="H401" s="31"/>
      <c r="I401" s="31"/>
      <c r="J401" s="31"/>
      <c r="K401" s="31"/>
      <c r="L401" s="32"/>
      <c r="M401" s="178"/>
      <c r="N401" s="179"/>
      <c r="O401" s="69"/>
      <c r="P401" s="69"/>
      <c r="Q401" s="69"/>
      <c r="R401" s="69"/>
      <c r="S401" s="69"/>
      <c r="T401" s="70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T401" s="18" t="s">
        <v>162</v>
      </c>
      <c r="AU401" s="18" t="s">
        <v>80</v>
      </c>
    </row>
    <row r="402" s="12" customFormat="1" ht="22.8" customHeight="1">
      <c r="A402" s="12"/>
      <c r="B402" s="151"/>
      <c r="C402" s="12"/>
      <c r="D402" s="152" t="s">
        <v>70</v>
      </c>
      <c r="E402" s="161" t="s">
        <v>470</v>
      </c>
      <c r="F402" s="161" t="s">
        <v>471</v>
      </c>
      <c r="G402" s="12"/>
      <c r="H402" s="12"/>
      <c r="I402" s="12"/>
      <c r="J402" s="162">
        <f>BK402</f>
        <v>0</v>
      </c>
      <c r="K402" s="12"/>
      <c r="L402" s="151"/>
      <c r="M402" s="155"/>
      <c r="N402" s="156"/>
      <c r="O402" s="156"/>
      <c r="P402" s="157">
        <f>SUM(P403:P444)</f>
        <v>0</v>
      </c>
      <c r="Q402" s="156"/>
      <c r="R402" s="157">
        <f>SUM(R403:R444)</f>
        <v>0</v>
      </c>
      <c r="S402" s="156"/>
      <c r="T402" s="158">
        <f>SUM(T403:T444)</f>
        <v>0</v>
      </c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R402" s="152" t="s">
        <v>80</v>
      </c>
      <c r="AT402" s="159" t="s">
        <v>70</v>
      </c>
      <c r="AU402" s="159" t="s">
        <v>76</v>
      </c>
      <c r="AY402" s="152" t="s">
        <v>156</v>
      </c>
      <c r="BK402" s="160">
        <f>SUM(BK403:BK444)</f>
        <v>0</v>
      </c>
    </row>
    <row r="403" s="2" customFormat="1" ht="24.15" customHeight="1">
      <c r="A403" s="31"/>
      <c r="B403" s="163"/>
      <c r="C403" s="164" t="s">
        <v>472</v>
      </c>
      <c r="D403" s="164" t="s">
        <v>158</v>
      </c>
      <c r="E403" s="165" t="s">
        <v>473</v>
      </c>
      <c r="F403" s="166" t="s">
        <v>474</v>
      </c>
      <c r="G403" s="167" t="s">
        <v>268</v>
      </c>
      <c r="H403" s="168">
        <v>3</v>
      </c>
      <c r="I403" s="169">
        <v>0</v>
      </c>
      <c r="J403" s="169">
        <f>ROUND(I403*H403,2)</f>
        <v>0</v>
      </c>
      <c r="K403" s="166" t="s">
        <v>1</v>
      </c>
      <c r="L403" s="32"/>
      <c r="M403" s="170" t="s">
        <v>1</v>
      </c>
      <c r="N403" s="171" t="s">
        <v>36</v>
      </c>
      <c r="O403" s="172">
        <v>0</v>
      </c>
      <c r="P403" s="172">
        <f>O403*H403</f>
        <v>0</v>
      </c>
      <c r="Q403" s="172">
        <v>0</v>
      </c>
      <c r="R403" s="172">
        <f>Q403*H403</f>
        <v>0</v>
      </c>
      <c r="S403" s="172">
        <v>0</v>
      </c>
      <c r="T403" s="173">
        <f>S403*H403</f>
        <v>0</v>
      </c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R403" s="174" t="s">
        <v>193</v>
      </c>
      <c r="AT403" s="174" t="s">
        <v>158</v>
      </c>
      <c r="AU403" s="174" t="s">
        <v>80</v>
      </c>
      <c r="AY403" s="18" t="s">
        <v>156</v>
      </c>
      <c r="BE403" s="175">
        <f>IF(N403="základní",J403,0)</f>
        <v>0</v>
      </c>
      <c r="BF403" s="175">
        <f>IF(N403="snížená",J403,0)</f>
        <v>0</v>
      </c>
      <c r="BG403" s="175">
        <f>IF(N403="zákl. přenesená",J403,0)</f>
        <v>0</v>
      </c>
      <c r="BH403" s="175">
        <f>IF(N403="sníž. přenesená",J403,0)</f>
        <v>0</v>
      </c>
      <c r="BI403" s="175">
        <f>IF(N403="nulová",J403,0)</f>
        <v>0</v>
      </c>
      <c r="BJ403" s="18" t="s">
        <v>76</v>
      </c>
      <c r="BK403" s="175">
        <f>ROUND(I403*H403,2)</f>
        <v>0</v>
      </c>
      <c r="BL403" s="18" t="s">
        <v>193</v>
      </c>
      <c r="BM403" s="174" t="s">
        <v>475</v>
      </c>
    </row>
    <row r="404" s="2" customFormat="1">
      <c r="A404" s="31"/>
      <c r="B404" s="32"/>
      <c r="C404" s="31"/>
      <c r="D404" s="176" t="s">
        <v>162</v>
      </c>
      <c r="E404" s="31"/>
      <c r="F404" s="177" t="s">
        <v>474</v>
      </c>
      <c r="G404" s="31"/>
      <c r="H404" s="31"/>
      <c r="I404" s="31"/>
      <c r="J404" s="31"/>
      <c r="K404" s="31"/>
      <c r="L404" s="32"/>
      <c r="M404" s="178"/>
      <c r="N404" s="179"/>
      <c r="O404" s="69"/>
      <c r="P404" s="69"/>
      <c r="Q404" s="69"/>
      <c r="R404" s="69"/>
      <c r="S404" s="69"/>
      <c r="T404" s="70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T404" s="18" t="s">
        <v>162</v>
      </c>
      <c r="AU404" s="18" t="s">
        <v>80</v>
      </c>
    </row>
    <row r="405" s="13" customFormat="1">
      <c r="A405" s="13"/>
      <c r="B405" s="180"/>
      <c r="C405" s="13"/>
      <c r="D405" s="176" t="s">
        <v>163</v>
      </c>
      <c r="E405" s="181" t="s">
        <v>1</v>
      </c>
      <c r="F405" s="182" t="s">
        <v>476</v>
      </c>
      <c r="G405" s="13"/>
      <c r="H405" s="181" t="s">
        <v>1</v>
      </c>
      <c r="I405" s="13"/>
      <c r="J405" s="13"/>
      <c r="K405" s="13"/>
      <c r="L405" s="180"/>
      <c r="M405" s="183"/>
      <c r="N405" s="184"/>
      <c r="O405" s="184"/>
      <c r="P405" s="184"/>
      <c r="Q405" s="184"/>
      <c r="R405" s="184"/>
      <c r="S405" s="184"/>
      <c r="T405" s="185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181" t="s">
        <v>163</v>
      </c>
      <c r="AU405" s="181" t="s">
        <v>80</v>
      </c>
      <c r="AV405" s="13" t="s">
        <v>76</v>
      </c>
      <c r="AW405" s="13" t="s">
        <v>27</v>
      </c>
      <c r="AX405" s="13" t="s">
        <v>71</v>
      </c>
      <c r="AY405" s="181" t="s">
        <v>156</v>
      </c>
    </row>
    <row r="406" s="13" customFormat="1">
      <c r="A406" s="13"/>
      <c r="B406" s="180"/>
      <c r="C406" s="13"/>
      <c r="D406" s="176" t="s">
        <v>163</v>
      </c>
      <c r="E406" s="181" t="s">
        <v>1</v>
      </c>
      <c r="F406" s="182" t="s">
        <v>422</v>
      </c>
      <c r="G406" s="13"/>
      <c r="H406" s="181" t="s">
        <v>1</v>
      </c>
      <c r="I406" s="13"/>
      <c r="J406" s="13"/>
      <c r="K406" s="13"/>
      <c r="L406" s="180"/>
      <c r="M406" s="183"/>
      <c r="N406" s="184"/>
      <c r="O406" s="184"/>
      <c r="P406" s="184"/>
      <c r="Q406" s="184"/>
      <c r="R406" s="184"/>
      <c r="S406" s="184"/>
      <c r="T406" s="185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181" t="s">
        <v>163</v>
      </c>
      <c r="AU406" s="181" t="s">
        <v>80</v>
      </c>
      <c r="AV406" s="13" t="s">
        <v>76</v>
      </c>
      <c r="AW406" s="13" t="s">
        <v>27</v>
      </c>
      <c r="AX406" s="13" t="s">
        <v>71</v>
      </c>
      <c r="AY406" s="181" t="s">
        <v>156</v>
      </c>
    </row>
    <row r="407" s="14" customFormat="1">
      <c r="A407" s="14"/>
      <c r="B407" s="186"/>
      <c r="C407" s="14"/>
      <c r="D407" s="176" t="s">
        <v>163</v>
      </c>
      <c r="E407" s="187" t="s">
        <v>1</v>
      </c>
      <c r="F407" s="188" t="s">
        <v>80</v>
      </c>
      <c r="G407" s="14"/>
      <c r="H407" s="189">
        <v>2</v>
      </c>
      <c r="I407" s="14"/>
      <c r="J407" s="14"/>
      <c r="K407" s="14"/>
      <c r="L407" s="186"/>
      <c r="M407" s="190"/>
      <c r="N407" s="191"/>
      <c r="O407" s="191"/>
      <c r="P407" s="191"/>
      <c r="Q407" s="191"/>
      <c r="R407" s="191"/>
      <c r="S407" s="191"/>
      <c r="T407" s="192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187" t="s">
        <v>163</v>
      </c>
      <c r="AU407" s="187" t="s">
        <v>80</v>
      </c>
      <c r="AV407" s="14" t="s">
        <v>80</v>
      </c>
      <c r="AW407" s="14" t="s">
        <v>27</v>
      </c>
      <c r="AX407" s="14" t="s">
        <v>71</v>
      </c>
      <c r="AY407" s="187" t="s">
        <v>156</v>
      </c>
    </row>
    <row r="408" s="13" customFormat="1">
      <c r="A408" s="13"/>
      <c r="B408" s="180"/>
      <c r="C408" s="13"/>
      <c r="D408" s="176" t="s">
        <v>163</v>
      </c>
      <c r="E408" s="181" t="s">
        <v>1</v>
      </c>
      <c r="F408" s="182" t="s">
        <v>423</v>
      </c>
      <c r="G408" s="13"/>
      <c r="H408" s="181" t="s">
        <v>1</v>
      </c>
      <c r="I408" s="13"/>
      <c r="J408" s="13"/>
      <c r="K408" s="13"/>
      <c r="L408" s="180"/>
      <c r="M408" s="183"/>
      <c r="N408" s="184"/>
      <c r="O408" s="184"/>
      <c r="P408" s="184"/>
      <c r="Q408" s="184"/>
      <c r="R408" s="184"/>
      <c r="S408" s="184"/>
      <c r="T408" s="185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181" t="s">
        <v>163</v>
      </c>
      <c r="AU408" s="181" t="s">
        <v>80</v>
      </c>
      <c r="AV408" s="13" t="s">
        <v>76</v>
      </c>
      <c r="AW408" s="13" t="s">
        <v>27</v>
      </c>
      <c r="AX408" s="13" t="s">
        <v>71</v>
      </c>
      <c r="AY408" s="181" t="s">
        <v>156</v>
      </c>
    </row>
    <row r="409" s="14" customFormat="1">
      <c r="A409" s="14"/>
      <c r="B409" s="186"/>
      <c r="C409" s="14"/>
      <c r="D409" s="176" t="s">
        <v>163</v>
      </c>
      <c r="E409" s="187" t="s">
        <v>1</v>
      </c>
      <c r="F409" s="188" t="s">
        <v>76</v>
      </c>
      <c r="G409" s="14"/>
      <c r="H409" s="189">
        <v>1</v>
      </c>
      <c r="I409" s="14"/>
      <c r="J409" s="14"/>
      <c r="K409" s="14"/>
      <c r="L409" s="186"/>
      <c r="M409" s="190"/>
      <c r="N409" s="191"/>
      <c r="O409" s="191"/>
      <c r="P409" s="191"/>
      <c r="Q409" s="191"/>
      <c r="R409" s="191"/>
      <c r="S409" s="191"/>
      <c r="T409" s="192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187" t="s">
        <v>163</v>
      </c>
      <c r="AU409" s="187" t="s">
        <v>80</v>
      </c>
      <c r="AV409" s="14" t="s">
        <v>80</v>
      </c>
      <c r="AW409" s="14" t="s">
        <v>27</v>
      </c>
      <c r="AX409" s="14" t="s">
        <v>71</v>
      </c>
      <c r="AY409" s="187" t="s">
        <v>156</v>
      </c>
    </row>
    <row r="410" s="15" customFormat="1">
      <c r="A410" s="15"/>
      <c r="B410" s="193"/>
      <c r="C410" s="15"/>
      <c r="D410" s="176" t="s">
        <v>163</v>
      </c>
      <c r="E410" s="194" t="s">
        <v>1</v>
      </c>
      <c r="F410" s="195" t="s">
        <v>166</v>
      </c>
      <c r="G410" s="15"/>
      <c r="H410" s="196">
        <v>3</v>
      </c>
      <c r="I410" s="15"/>
      <c r="J410" s="15"/>
      <c r="K410" s="15"/>
      <c r="L410" s="193"/>
      <c r="M410" s="197"/>
      <c r="N410" s="198"/>
      <c r="O410" s="198"/>
      <c r="P410" s="198"/>
      <c r="Q410" s="198"/>
      <c r="R410" s="198"/>
      <c r="S410" s="198"/>
      <c r="T410" s="199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194" t="s">
        <v>163</v>
      </c>
      <c r="AU410" s="194" t="s">
        <v>80</v>
      </c>
      <c r="AV410" s="15" t="s">
        <v>86</v>
      </c>
      <c r="AW410" s="15" t="s">
        <v>27</v>
      </c>
      <c r="AX410" s="15" t="s">
        <v>76</v>
      </c>
      <c r="AY410" s="194" t="s">
        <v>156</v>
      </c>
    </row>
    <row r="411" s="2" customFormat="1" ht="16.5" customHeight="1">
      <c r="A411" s="31"/>
      <c r="B411" s="163"/>
      <c r="C411" s="200" t="s">
        <v>315</v>
      </c>
      <c r="D411" s="200" t="s">
        <v>239</v>
      </c>
      <c r="E411" s="201" t="s">
        <v>477</v>
      </c>
      <c r="F411" s="202" t="s">
        <v>478</v>
      </c>
      <c r="G411" s="203" t="s">
        <v>427</v>
      </c>
      <c r="H411" s="204">
        <v>2</v>
      </c>
      <c r="I411" s="205">
        <v>0</v>
      </c>
      <c r="J411" s="205">
        <f>ROUND(I411*H411,2)</f>
        <v>0</v>
      </c>
      <c r="K411" s="202" t="s">
        <v>1</v>
      </c>
      <c r="L411" s="206"/>
      <c r="M411" s="207" t="s">
        <v>1</v>
      </c>
      <c r="N411" s="208" t="s">
        <v>36</v>
      </c>
      <c r="O411" s="172">
        <v>0</v>
      </c>
      <c r="P411" s="172">
        <f>O411*H411</f>
        <v>0</v>
      </c>
      <c r="Q411" s="172">
        <v>0</v>
      </c>
      <c r="R411" s="172">
        <f>Q411*H411</f>
        <v>0</v>
      </c>
      <c r="S411" s="172">
        <v>0</v>
      </c>
      <c r="T411" s="173">
        <f>S411*H411</f>
        <v>0</v>
      </c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R411" s="174" t="s">
        <v>235</v>
      </c>
      <c r="AT411" s="174" t="s">
        <v>239</v>
      </c>
      <c r="AU411" s="174" t="s">
        <v>80</v>
      </c>
      <c r="AY411" s="18" t="s">
        <v>156</v>
      </c>
      <c r="BE411" s="175">
        <f>IF(N411="základní",J411,0)</f>
        <v>0</v>
      </c>
      <c r="BF411" s="175">
        <f>IF(N411="snížená",J411,0)</f>
        <v>0</v>
      </c>
      <c r="BG411" s="175">
        <f>IF(N411="zákl. přenesená",J411,0)</f>
        <v>0</v>
      </c>
      <c r="BH411" s="175">
        <f>IF(N411="sníž. přenesená",J411,0)</f>
        <v>0</v>
      </c>
      <c r="BI411" s="175">
        <f>IF(N411="nulová",J411,0)</f>
        <v>0</v>
      </c>
      <c r="BJ411" s="18" t="s">
        <v>76</v>
      </c>
      <c r="BK411" s="175">
        <f>ROUND(I411*H411,2)</f>
        <v>0</v>
      </c>
      <c r="BL411" s="18" t="s">
        <v>193</v>
      </c>
      <c r="BM411" s="174" t="s">
        <v>479</v>
      </c>
    </row>
    <row r="412" s="2" customFormat="1">
      <c r="A412" s="31"/>
      <c r="B412" s="32"/>
      <c r="C412" s="31"/>
      <c r="D412" s="176" t="s">
        <v>162</v>
      </c>
      <c r="E412" s="31"/>
      <c r="F412" s="177" t="s">
        <v>478</v>
      </c>
      <c r="G412" s="31"/>
      <c r="H412" s="31"/>
      <c r="I412" s="31"/>
      <c r="J412" s="31"/>
      <c r="K412" s="31"/>
      <c r="L412" s="32"/>
      <c r="M412" s="178"/>
      <c r="N412" s="179"/>
      <c r="O412" s="69"/>
      <c r="P412" s="69"/>
      <c r="Q412" s="69"/>
      <c r="R412" s="69"/>
      <c r="S412" s="69"/>
      <c r="T412" s="70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T412" s="18" t="s">
        <v>162</v>
      </c>
      <c r="AU412" s="18" t="s">
        <v>80</v>
      </c>
    </row>
    <row r="413" s="13" customFormat="1">
      <c r="A413" s="13"/>
      <c r="B413" s="180"/>
      <c r="C413" s="13"/>
      <c r="D413" s="176" t="s">
        <v>163</v>
      </c>
      <c r="E413" s="181" t="s">
        <v>1</v>
      </c>
      <c r="F413" s="182" t="s">
        <v>480</v>
      </c>
      <c r="G413" s="13"/>
      <c r="H413" s="181" t="s">
        <v>1</v>
      </c>
      <c r="I413" s="13"/>
      <c r="J413" s="13"/>
      <c r="K413" s="13"/>
      <c r="L413" s="180"/>
      <c r="M413" s="183"/>
      <c r="N413" s="184"/>
      <c r="O413" s="184"/>
      <c r="P413" s="184"/>
      <c r="Q413" s="184"/>
      <c r="R413" s="184"/>
      <c r="S413" s="184"/>
      <c r="T413" s="185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181" t="s">
        <v>163</v>
      </c>
      <c r="AU413" s="181" t="s">
        <v>80</v>
      </c>
      <c r="AV413" s="13" t="s">
        <v>76</v>
      </c>
      <c r="AW413" s="13" t="s">
        <v>27</v>
      </c>
      <c r="AX413" s="13" t="s">
        <v>71</v>
      </c>
      <c r="AY413" s="181" t="s">
        <v>156</v>
      </c>
    </row>
    <row r="414" s="14" customFormat="1">
      <c r="A414" s="14"/>
      <c r="B414" s="186"/>
      <c r="C414" s="14"/>
      <c r="D414" s="176" t="s">
        <v>163</v>
      </c>
      <c r="E414" s="187" t="s">
        <v>1</v>
      </c>
      <c r="F414" s="188" t="s">
        <v>80</v>
      </c>
      <c r="G414" s="14"/>
      <c r="H414" s="189">
        <v>2</v>
      </c>
      <c r="I414" s="14"/>
      <c r="J414" s="14"/>
      <c r="K414" s="14"/>
      <c r="L414" s="186"/>
      <c r="M414" s="190"/>
      <c r="N414" s="191"/>
      <c r="O414" s="191"/>
      <c r="P414" s="191"/>
      <c r="Q414" s="191"/>
      <c r="R414" s="191"/>
      <c r="S414" s="191"/>
      <c r="T414" s="192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187" t="s">
        <v>163</v>
      </c>
      <c r="AU414" s="187" t="s">
        <v>80</v>
      </c>
      <c r="AV414" s="14" t="s">
        <v>80</v>
      </c>
      <c r="AW414" s="14" t="s">
        <v>27</v>
      </c>
      <c r="AX414" s="14" t="s">
        <v>71</v>
      </c>
      <c r="AY414" s="187" t="s">
        <v>156</v>
      </c>
    </row>
    <row r="415" s="15" customFormat="1">
      <c r="A415" s="15"/>
      <c r="B415" s="193"/>
      <c r="C415" s="15"/>
      <c r="D415" s="176" t="s">
        <v>163</v>
      </c>
      <c r="E415" s="194" t="s">
        <v>1</v>
      </c>
      <c r="F415" s="195" t="s">
        <v>166</v>
      </c>
      <c r="G415" s="15"/>
      <c r="H415" s="196">
        <v>2</v>
      </c>
      <c r="I415" s="15"/>
      <c r="J415" s="15"/>
      <c r="K415" s="15"/>
      <c r="L415" s="193"/>
      <c r="M415" s="197"/>
      <c r="N415" s="198"/>
      <c r="O415" s="198"/>
      <c r="P415" s="198"/>
      <c r="Q415" s="198"/>
      <c r="R415" s="198"/>
      <c r="S415" s="198"/>
      <c r="T415" s="199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194" t="s">
        <v>163</v>
      </c>
      <c r="AU415" s="194" t="s">
        <v>80</v>
      </c>
      <c r="AV415" s="15" t="s">
        <v>86</v>
      </c>
      <c r="AW415" s="15" t="s">
        <v>27</v>
      </c>
      <c r="AX415" s="15" t="s">
        <v>76</v>
      </c>
      <c r="AY415" s="194" t="s">
        <v>156</v>
      </c>
    </row>
    <row r="416" s="2" customFormat="1" ht="16.5" customHeight="1">
      <c r="A416" s="31"/>
      <c r="B416" s="163"/>
      <c r="C416" s="200" t="s">
        <v>481</v>
      </c>
      <c r="D416" s="200" t="s">
        <v>239</v>
      </c>
      <c r="E416" s="201" t="s">
        <v>482</v>
      </c>
      <c r="F416" s="202" t="s">
        <v>483</v>
      </c>
      <c r="G416" s="203" t="s">
        <v>427</v>
      </c>
      <c r="H416" s="204">
        <v>1</v>
      </c>
      <c r="I416" s="205">
        <v>0</v>
      </c>
      <c r="J416" s="205">
        <f>ROUND(I416*H416,2)</f>
        <v>0</v>
      </c>
      <c r="K416" s="202" t="s">
        <v>1</v>
      </c>
      <c r="L416" s="206"/>
      <c r="M416" s="207" t="s">
        <v>1</v>
      </c>
      <c r="N416" s="208" t="s">
        <v>36</v>
      </c>
      <c r="O416" s="172">
        <v>0</v>
      </c>
      <c r="P416" s="172">
        <f>O416*H416</f>
        <v>0</v>
      </c>
      <c r="Q416" s="172">
        <v>0</v>
      </c>
      <c r="R416" s="172">
        <f>Q416*H416</f>
        <v>0</v>
      </c>
      <c r="S416" s="172">
        <v>0</v>
      </c>
      <c r="T416" s="173">
        <f>S416*H416</f>
        <v>0</v>
      </c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R416" s="174" t="s">
        <v>235</v>
      </c>
      <c r="AT416" s="174" t="s">
        <v>239</v>
      </c>
      <c r="AU416" s="174" t="s">
        <v>80</v>
      </c>
      <c r="AY416" s="18" t="s">
        <v>156</v>
      </c>
      <c r="BE416" s="175">
        <f>IF(N416="základní",J416,0)</f>
        <v>0</v>
      </c>
      <c r="BF416" s="175">
        <f>IF(N416="snížená",J416,0)</f>
        <v>0</v>
      </c>
      <c r="BG416" s="175">
        <f>IF(N416="zákl. přenesená",J416,0)</f>
        <v>0</v>
      </c>
      <c r="BH416" s="175">
        <f>IF(N416="sníž. přenesená",J416,0)</f>
        <v>0</v>
      </c>
      <c r="BI416" s="175">
        <f>IF(N416="nulová",J416,0)</f>
        <v>0</v>
      </c>
      <c r="BJ416" s="18" t="s">
        <v>76</v>
      </c>
      <c r="BK416" s="175">
        <f>ROUND(I416*H416,2)</f>
        <v>0</v>
      </c>
      <c r="BL416" s="18" t="s">
        <v>193</v>
      </c>
      <c r="BM416" s="174" t="s">
        <v>484</v>
      </c>
    </row>
    <row r="417" s="2" customFormat="1">
      <c r="A417" s="31"/>
      <c r="B417" s="32"/>
      <c r="C417" s="31"/>
      <c r="D417" s="176" t="s">
        <v>162</v>
      </c>
      <c r="E417" s="31"/>
      <c r="F417" s="177" t="s">
        <v>483</v>
      </c>
      <c r="G417" s="31"/>
      <c r="H417" s="31"/>
      <c r="I417" s="31"/>
      <c r="J417" s="31"/>
      <c r="K417" s="31"/>
      <c r="L417" s="32"/>
      <c r="M417" s="178"/>
      <c r="N417" s="179"/>
      <c r="O417" s="69"/>
      <c r="P417" s="69"/>
      <c r="Q417" s="69"/>
      <c r="R417" s="69"/>
      <c r="S417" s="69"/>
      <c r="T417" s="70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T417" s="18" t="s">
        <v>162</v>
      </c>
      <c r="AU417" s="18" t="s">
        <v>80</v>
      </c>
    </row>
    <row r="418" s="13" customFormat="1">
      <c r="A418" s="13"/>
      <c r="B418" s="180"/>
      <c r="C418" s="13"/>
      <c r="D418" s="176" t="s">
        <v>163</v>
      </c>
      <c r="E418" s="181" t="s">
        <v>1</v>
      </c>
      <c r="F418" s="182" t="s">
        <v>480</v>
      </c>
      <c r="G418" s="13"/>
      <c r="H418" s="181" t="s">
        <v>1</v>
      </c>
      <c r="I418" s="13"/>
      <c r="J418" s="13"/>
      <c r="K418" s="13"/>
      <c r="L418" s="180"/>
      <c r="M418" s="183"/>
      <c r="N418" s="184"/>
      <c r="O418" s="184"/>
      <c r="P418" s="184"/>
      <c r="Q418" s="184"/>
      <c r="R418" s="184"/>
      <c r="S418" s="184"/>
      <c r="T418" s="185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181" t="s">
        <v>163</v>
      </c>
      <c r="AU418" s="181" t="s">
        <v>80</v>
      </c>
      <c r="AV418" s="13" t="s">
        <v>76</v>
      </c>
      <c r="AW418" s="13" t="s">
        <v>27</v>
      </c>
      <c r="AX418" s="13" t="s">
        <v>71</v>
      </c>
      <c r="AY418" s="181" t="s">
        <v>156</v>
      </c>
    </row>
    <row r="419" s="14" customFormat="1">
      <c r="A419" s="14"/>
      <c r="B419" s="186"/>
      <c r="C419" s="14"/>
      <c r="D419" s="176" t="s">
        <v>163</v>
      </c>
      <c r="E419" s="187" t="s">
        <v>1</v>
      </c>
      <c r="F419" s="188" t="s">
        <v>76</v>
      </c>
      <c r="G419" s="14"/>
      <c r="H419" s="189">
        <v>1</v>
      </c>
      <c r="I419" s="14"/>
      <c r="J419" s="14"/>
      <c r="K419" s="14"/>
      <c r="L419" s="186"/>
      <c r="M419" s="190"/>
      <c r="N419" s="191"/>
      <c r="O419" s="191"/>
      <c r="P419" s="191"/>
      <c r="Q419" s="191"/>
      <c r="R419" s="191"/>
      <c r="S419" s="191"/>
      <c r="T419" s="192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187" t="s">
        <v>163</v>
      </c>
      <c r="AU419" s="187" t="s">
        <v>80</v>
      </c>
      <c r="AV419" s="14" t="s">
        <v>80</v>
      </c>
      <c r="AW419" s="14" t="s">
        <v>27</v>
      </c>
      <c r="AX419" s="14" t="s">
        <v>71</v>
      </c>
      <c r="AY419" s="187" t="s">
        <v>156</v>
      </c>
    </row>
    <row r="420" s="15" customFormat="1">
      <c r="A420" s="15"/>
      <c r="B420" s="193"/>
      <c r="C420" s="15"/>
      <c r="D420" s="176" t="s">
        <v>163</v>
      </c>
      <c r="E420" s="194" t="s">
        <v>1</v>
      </c>
      <c r="F420" s="195" t="s">
        <v>166</v>
      </c>
      <c r="G420" s="15"/>
      <c r="H420" s="196">
        <v>1</v>
      </c>
      <c r="I420" s="15"/>
      <c r="J420" s="15"/>
      <c r="K420" s="15"/>
      <c r="L420" s="193"/>
      <c r="M420" s="197"/>
      <c r="N420" s="198"/>
      <c r="O420" s="198"/>
      <c r="P420" s="198"/>
      <c r="Q420" s="198"/>
      <c r="R420" s="198"/>
      <c r="S420" s="198"/>
      <c r="T420" s="199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194" t="s">
        <v>163</v>
      </c>
      <c r="AU420" s="194" t="s">
        <v>80</v>
      </c>
      <c r="AV420" s="15" t="s">
        <v>86</v>
      </c>
      <c r="AW420" s="15" t="s">
        <v>27</v>
      </c>
      <c r="AX420" s="15" t="s">
        <v>76</v>
      </c>
      <c r="AY420" s="194" t="s">
        <v>156</v>
      </c>
    </row>
    <row r="421" s="2" customFormat="1" ht="24.15" customHeight="1">
      <c r="A421" s="31"/>
      <c r="B421" s="163"/>
      <c r="C421" s="164" t="s">
        <v>320</v>
      </c>
      <c r="D421" s="164" t="s">
        <v>158</v>
      </c>
      <c r="E421" s="165" t="s">
        <v>485</v>
      </c>
      <c r="F421" s="166" t="s">
        <v>486</v>
      </c>
      <c r="G421" s="167" t="s">
        <v>268</v>
      </c>
      <c r="H421" s="168">
        <v>1</v>
      </c>
      <c r="I421" s="169">
        <v>0</v>
      </c>
      <c r="J421" s="169">
        <f>ROUND(I421*H421,2)</f>
        <v>0</v>
      </c>
      <c r="K421" s="166" t="s">
        <v>1</v>
      </c>
      <c r="L421" s="32"/>
      <c r="M421" s="170" t="s">
        <v>1</v>
      </c>
      <c r="N421" s="171" t="s">
        <v>36</v>
      </c>
      <c r="O421" s="172">
        <v>0</v>
      </c>
      <c r="P421" s="172">
        <f>O421*H421</f>
        <v>0</v>
      </c>
      <c r="Q421" s="172">
        <v>0</v>
      </c>
      <c r="R421" s="172">
        <f>Q421*H421</f>
        <v>0</v>
      </c>
      <c r="S421" s="172">
        <v>0</v>
      </c>
      <c r="T421" s="173">
        <f>S421*H421</f>
        <v>0</v>
      </c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R421" s="174" t="s">
        <v>193</v>
      </c>
      <c r="AT421" s="174" t="s">
        <v>158</v>
      </c>
      <c r="AU421" s="174" t="s">
        <v>80</v>
      </c>
      <c r="AY421" s="18" t="s">
        <v>156</v>
      </c>
      <c r="BE421" s="175">
        <f>IF(N421="základní",J421,0)</f>
        <v>0</v>
      </c>
      <c r="BF421" s="175">
        <f>IF(N421="snížená",J421,0)</f>
        <v>0</v>
      </c>
      <c r="BG421" s="175">
        <f>IF(N421="zákl. přenesená",J421,0)</f>
        <v>0</v>
      </c>
      <c r="BH421" s="175">
        <f>IF(N421="sníž. přenesená",J421,0)</f>
        <v>0</v>
      </c>
      <c r="BI421" s="175">
        <f>IF(N421="nulová",J421,0)</f>
        <v>0</v>
      </c>
      <c r="BJ421" s="18" t="s">
        <v>76</v>
      </c>
      <c r="BK421" s="175">
        <f>ROUND(I421*H421,2)</f>
        <v>0</v>
      </c>
      <c r="BL421" s="18" t="s">
        <v>193</v>
      </c>
      <c r="BM421" s="174" t="s">
        <v>487</v>
      </c>
    </row>
    <row r="422" s="2" customFormat="1">
      <c r="A422" s="31"/>
      <c r="B422" s="32"/>
      <c r="C422" s="31"/>
      <c r="D422" s="176" t="s">
        <v>162</v>
      </c>
      <c r="E422" s="31"/>
      <c r="F422" s="177" t="s">
        <v>486</v>
      </c>
      <c r="G422" s="31"/>
      <c r="H422" s="31"/>
      <c r="I422" s="31"/>
      <c r="J422" s="31"/>
      <c r="K422" s="31"/>
      <c r="L422" s="32"/>
      <c r="M422" s="178"/>
      <c r="N422" s="179"/>
      <c r="O422" s="69"/>
      <c r="P422" s="69"/>
      <c r="Q422" s="69"/>
      <c r="R422" s="69"/>
      <c r="S422" s="69"/>
      <c r="T422" s="70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T422" s="18" t="s">
        <v>162</v>
      </c>
      <c r="AU422" s="18" t="s">
        <v>80</v>
      </c>
    </row>
    <row r="423" s="13" customFormat="1">
      <c r="A423" s="13"/>
      <c r="B423" s="180"/>
      <c r="C423" s="13"/>
      <c r="D423" s="176" t="s">
        <v>163</v>
      </c>
      <c r="E423" s="181" t="s">
        <v>1</v>
      </c>
      <c r="F423" s="182" t="s">
        <v>476</v>
      </c>
      <c r="G423" s="13"/>
      <c r="H423" s="181" t="s">
        <v>1</v>
      </c>
      <c r="I423" s="13"/>
      <c r="J423" s="13"/>
      <c r="K423" s="13"/>
      <c r="L423" s="180"/>
      <c r="M423" s="183"/>
      <c r="N423" s="184"/>
      <c r="O423" s="184"/>
      <c r="P423" s="184"/>
      <c r="Q423" s="184"/>
      <c r="R423" s="184"/>
      <c r="S423" s="184"/>
      <c r="T423" s="185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181" t="s">
        <v>163</v>
      </c>
      <c r="AU423" s="181" t="s">
        <v>80</v>
      </c>
      <c r="AV423" s="13" t="s">
        <v>76</v>
      </c>
      <c r="AW423" s="13" t="s">
        <v>27</v>
      </c>
      <c r="AX423" s="13" t="s">
        <v>71</v>
      </c>
      <c r="AY423" s="181" t="s">
        <v>156</v>
      </c>
    </row>
    <row r="424" s="13" customFormat="1">
      <c r="A424" s="13"/>
      <c r="B424" s="180"/>
      <c r="C424" s="13"/>
      <c r="D424" s="176" t="s">
        <v>163</v>
      </c>
      <c r="E424" s="181" t="s">
        <v>1</v>
      </c>
      <c r="F424" s="182" t="s">
        <v>424</v>
      </c>
      <c r="G424" s="13"/>
      <c r="H424" s="181" t="s">
        <v>1</v>
      </c>
      <c r="I424" s="13"/>
      <c r="J424" s="13"/>
      <c r="K424" s="13"/>
      <c r="L424" s="180"/>
      <c r="M424" s="183"/>
      <c r="N424" s="184"/>
      <c r="O424" s="184"/>
      <c r="P424" s="184"/>
      <c r="Q424" s="184"/>
      <c r="R424" s="184"/>
      <c r="S424" s="184"/>
      <c r="T424" s="185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181" t="s">
        <v>163</v>
      </c>
      <c r="AU424" s="181" t="s">
        <v>80</v>
      </c>
      <c r="AV424" s="13" t="s">
        <v>76</v>
      </c>
      <c r="AW424" s="13" t="s">
        <v>27</v>
      </c>
      <c r="AX424" s="13" t="s">
        <v>71</v>
      </c>
      <c r="AY424" s="181" t="s">
        <v>156</v>
      </c>
    </row>
    <row r="425" s="14" customFormat="1">
      <c r="A425" s="14"/>
      <c r="B425" s="186"/>
      <c r="C425" s="14"/>
      <c r="D425" s="176" t="s">
        <v>163</v>
      </c>
      <c r="E425" s="187" t="s">
        <v>1</v>
      </c>
      <c r="F425" s="188" t="s">
        <v>76</v>
      </c>
      <c r="G425" s="14"/>
      <c r="H425" s="189">
        <v>1</v>
      </c>
      <c r="I425" s="14"/>
      <c r="J425" s="14"/>
      <c r="K425" s="14"/>
      <c r="L425" s="186"/>
      <c r="M425" s="190"/>
      <c r="N425" s="191"/>
      <c r="O425" s="191"/>
      <c r="P425" s="191"/>
      <c r="Q425" s="191"/>
      <c r="R425" s="191"/>
      <c r="S425" s="191"/>
      <c r="T425" s="192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187" t="s">
        <v>163</v>
      </c>
      <c r="AU425" s="187" t="s">
        <v>80</v>
      </c>
      <c r="AV425" s="14" t="s">
        <v>80</v>
      </c>
      <c r="AW425" s="14" t="s">
        <v>27</v>
      </c>
      <c r="AX425" s="14" t="s">
        <v>71</v>
      </c>
      <c r="AY425" s="187" t="s">
        <v>156</v>
      </c>
    </row>
    <row r="426" s="15" customFormat="1">
      <c r="A426" s="15"/>
      <c r="B426" s="193"/>
      <c r="C426" s="15"/>
      <c r="D426" s="176" t="s">
        <v>163</v>
      </c>
      <c r="E426" s="194" t="s">
        <v>1</v>
      </c>
      <c r="F426" s="195" t="s">
        <v>166</v>
      </c>
      <c r="G426" s="15"/>
      <c r="H426" s="196">
        <v>1</v>
      </c>
      <c r="I426" s="15"/>
      <c r="J426" s="15"/>
      <c r="K426" s="15"/>
      <c r="L426" s="193"/>
      <c r="M426" s="197"/>
      <c r="N426" s="198"/>
      <c r="O426" s="198"/>
      <c r="P426" s="198"/>
      <c r="Q426" s="198"/>
      <c r="R426" s="198"/>
      <c r="S426" s="198"/>
      <c r="T426" s="199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194" t="s">
        <v>163</v>
      </c>
      <c r="AU426" s="194" t="s">
        <v>80</v>
      </c>
      <c r="AV426" s="15" t="s">
        <v>86</v>
      </c>
      <c r="AW426" s="15" t="s">
        <v>27</v>
      </c>
      <c r="AX426" s="15" t="s">
        <v>76</v>
      </c>
      <c r="AY426" s="194" t="s">
        <v>156</v>
      </c>
    </row>
    <row r="427" s="2" customFormat="1" ht="16.5" customHeight="1">
      <c r="A427" s="31"/>
      <c r="B427" s="163"/>
      <c r="C427" s="200" t="s">
        <v>488</v>
      </c>
      <c r="D427" s="200" t="s">
        <v>239</v>
      </c>
      <c r="E427" s="201" t="s">
        <v>489</v>
      </c>
      <c r="F427" s="202" t="s">
        <v>490</v>
      </c>
      <c r="G427" s="203" t="s">
        <v>427</v>
      </c>
      <c r="H427" s="204">
        <v>1</v>
      </c>
      <c r="I427" s="205">
        <v>0</v>
      </c>
      <c r="J427" s="205">
        <f>ROUND(I427*H427,2)</f>
        <v>0</v>
      </c>
      <c r="K427" s="202" t="s">
        <v>1</v>
      </c>
      <c r="L427" s="206"/>
      <c r="M427" s="207" t="s">
        <v>1</v>
      </c>
      <c r="N427" s="208" t="s">
        <v>36</v>
      </c>
      <c r="O427" s="172">
        <v>0</v>
      </c>
      <c r="P427" s="172">
        <f>O427*H427</f>
        <v>0</v>
      </c>
      <c r="Q427" s="172">
        <v>0</v>
      </c>
      <c r="R427" s="172">
        <f>Q427*H427</f>
        <v>0</v>
      </c>
      <c r="S427" s="172">
        <v>0</v>
      </c>
      <c r="T427" s="173">
        <f>S427*H427</f>
        <v>0</v>
      </c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R427" s="174" t="s">
        <v>235</v>
      </c>
      <c r="AT427" s="174" t="s">
        <v>239</v>
      </c>
      <c r="AU427" s="174" t="s">
        <v>80</v>
      </c>
      <c r="AY427" s="18" t="s">
        <v>156</v>
      </c>
      <c r="BE427" s="175">
        <f>IF(N427="základní",J427,0)</f>
        <v>0</v>
      </c>
      <c r="BF427" s="175">
        <f>IF(N427="snížená",J427,0)</f>
        <v>0</v>
      </c>
      <c r="BG427" s="175">
        <f>IF(N427="zákl. přenesená",J427,0)</f>
        <v>0</v>
      </c>
      <c r="BH427" s="175">
        <f>IF(N427="sníž. přenesená",J427,0)</f>
        <v>0</v>
      </c>
      <c r="BI427" s="175">
        <f>IF(N427="nulová",J427,0)</f>
        <v>0</v>
      </c>
      <c r="BJ427" s="18" t="s">
        <v>76</v>
      </c>
      <c r="BK427" s="175">
        <f>ROUND(I427*H427,2)</f>
        <v>0</v>
      </c>
      <c r="BL427" s="18" t="s">
        <v>193</v>
      </c>
      <c r="BM427" s="174" t="s">
        <v>491</v>
      </c>
    </row>
    <row r="428" s="2" customFormat="1">
      <c r="A428" s="31"/>
      <c r="B428" s="32"/>
      <c r="C428" s="31"/>
      <c r="D428" s="176" t="s">
        <v>162</v>
      </c>
      <c r="E428" s="31"/>
      <c r="F428" s="177" t="s">
        <v>490</v>
      </c>
      <c r="G428" s="31"/>
      <c r="H428" s="31"/>
      <c r="I428" s="31"/>
      <c r="J428" s="31"/>
      <c r="K428" s="31"/>
      <c r="L428" s="32"/>
      <c r="M428" s="178"/>
      <c r="N428" s="179"/>
      <c r="O428" s="69"/>
      <c r="P428" s="69"/>
      <c r="Q428" s="69"/>
      <c r="R428" s="69"/>
      <c r="S428" s="69"/>
      <c r="T428" s="70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T428" s="18" t="s">
        <v>162</v>
      </c>
      <c r="AU428" s="18" t="s">
        <v>80</v>
      </c>
    </row>
    <row r="429" s="13" customFormat="1">
      <c r="A429" s="13"/>
      <c r="B429" s="180"/>
      <c r="C429" s="13"/>
      <c r="D429" s="176" t="s">
        <v>163</v>
      </c>
      <c r="E429" s="181" t="s">
        <v>1</v>
      </c>
      <c r="F429" s="182" t="s">
        <v>480</v>
      </c>
      <c r="G429" s="13"/>
      <c r="H429" s="181" t="s">
        <v>1</v>
      </c>
      <c r="I429" s="13"/>
      <c r="J429" s="13"/>
      <c r="K429" s="13"/>
      <c r="L429" s="180"/>
      <c r="M429" s="183"/>
      <c r="N429" s="184"/>
      <c r="O429" s="184"/>
      <c r="P429" s="184"/>
      <c r="Q429" s="184"/>
      <c r="R429" s="184"/>
      <c r="S429" s="184"/>
      <c r="T429" s="185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181" t="s">
        <v>163</v>
      </c>
      <c r="AU429" s="181" t="s">
        <v>80</v>
      </c>
      <c r="AV429" s="13" t="s">
        <v>76</v>
      </c>
      <c r="AW429" s="13" t="s">
        <v>27</v>
      </c>
      <c r="AX429" s="13" t="s">
        <v>71</v>
      </c>
      <c r="AY429" s="181" t="s">
        <v>156</v>
      </c>
    </row>
    <row r="430" s="14" customFormat="1">
      <c r="A430" s="14"/>
      <c r="B430" s="186"/>
      <c r="C430" s="14"/>
      <c r="D430" s="176" t="s">
        <v>163</v>
      </c>
      <c r="E430" s="187" t="s">
        <v>1</v>
      </c>
      <c r="F430" s="188" t="s">
        <v>76</v>
      </c>
      <c r="G430" s="14"/>
      <c r="H430" s="189">
        <v>1</v>
      </c>
      <c r="I430" s="14"/>
      <c r="J430" s="14"/>
      <c r="K430" s="14"/>
      <c r="L430" s="186"/>
      <c r="M430" s="190"/>
      <c r="N430" s="191"/>
      <c r="O430" s="191"/>
      <c r="P430" s="191"/>
      <c r="Q430" s="191"/>
      <c r="R430" s="191"/>
      <c r="S430" s="191"/>
      <c r="T430" s="192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187" t="s">
        <v>163</v>
      </c>
      <c r="AU430" s="187" t="s">
        <v>80</v>
      </c>
      <c r="AV430" s="14" t="s">
        <v>80</v>
      </c>
      <c r="AW430" s="14" t="s">
        <v>27</v>
      </c>
      <c r="AX430" s="14" t="s">
        <v>71</v>
      </c>
      <c r="AY430" s="187" t="s">
        <v>156</v>
      </c>
    </row>
    <row r="431" s="15" customFormat="1">
      <c r="A431" s="15"/>
      <c r="B431" s="193"/>
      <c r="C431" s="15"/>
      <c r="D431" s="176" t="s">
        <v>163</v>
      </c>
      <c r="E431" s="194" t="s">
        <v>1</v>
      </c>
      <c r="F431" s="195" t="s">
        <v>166</v>
      </c>
      <c r="G431" s="15"/>
      <c r="H431" s="196">
        <v>1</v>
      </c>
      <c r="I431" s="15"/>
      <c r="J431" s="15"/>
      <c r="K431" s="15"/>
      <c r="L431" s="193"/>
      <c r="M431" s="197"/>
      <c r="N431" s="198"/>
      <c r="O431" s="198"/>
      <c r="P431" s="198"/>
      <c r="Q431" s="198"/>
      <c r="R431" s="198"/>
      <c r="S431" s="198"/>
      <c r="T431" s="199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194" t="s">
        <v>163</v>
      </c>
      <c r="AU431" s="194" t="s">
        <v>80</v>
      </c>
      <c r="AV431" s="15" t="s">
        <v>86</v>
      </c>
      <c r="AW431" s="15" t="s">
        <v>27</v>
      </c>
      <c r="AX431" s="15" t="s">
        <v>76</v>
      </c>
      <c r="AY431" s="194" t="s">
        <v>156</v>
      </c>
    </row>
    <row r="432" s="2" customFormat="1" ht="24.15" customHeight="1">
      <c r="A432" s="31"/>
      <c r="B432" s="163"/>
      <c r="C432" s="164" t="s">
        <v>328</v>
      </c>
      <c r="D432" s="164" t="s">
        <v>158</v>
      </c>
      <c r="E432" s="165" t="s">
        <v>492</v>
      </c>
      <c r="F432" s="166" t="s">
        <v>493</v>
      </c>
      <c r="G432" s="167" t="s">
        <v>268</v>
      </c>
      <c r="H432" s="168">
        <v>1</v>
      </c>
      <c r="I432" s="169">
        <v>0</v>
      </c>
      <c r="J432" s="169">
        <f>ROUND(I432*H432,2)</f>
        <v>0</v>
      </c>
      <c r="K432" s="166" t="s">
        <v>1</v>
      </c>
      <c r="L432" s="32"/>
      <c r="M432" s="170" t="s">
        <v>1</v>
      </c>
      <c r="N432" s="171" t="s">
        <v>36</v>
      </c>
      <c r="O432" s="172">
        <v>0</v>
      </c>
      <c r="P432" s="172">
        <f>O432*H432</f>
        <v>0</v>
      </c>
      <c r="Q432" s="172">
        <v>0</v>
      </c>
      <c r="R432" s="172">
        <f>Q432*H432</f>
        <v>0</v>
      </c>
      <c r="S432" s="172">
        <v>0</v>
      </c>
      <c r="T432" s="173">
        <f>S432*H432</f>
        <v>0</v>
      </c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R432" s="174" t="s">
        <v>193</v>
      </c>
      <c r="AT432" s="174" t="s">
        <v>158</v>
      </c>
      <c r="AU432" s="174" t="s">
        <v>80</v>
      </c>
      <c r="AY432" s="18" t="s">
        <v>156</v>
      </c>
      <c r="BE432" s="175">
        <f>IF(N432="základní",J432,0)</f>
        <v>0</v>
      </c>
      <c r="BF432" s="175">
        <f>IF(N432="snížená",J432,0)</f>
        <v>0</v>
      </c>
      <c r="BG432" s="175">
        <f>IF(N432="zákl. přenesená",J432,0)</f>
        <v>0</v>
      </c>
      <c r="BH432" s="175">
        <f>IF(N432="sníž. přenesená",J432,0)</f>
        <v>0</v>
      </c>
      <c r="BI432" s="175">
        <f>IF(N432="nulová",J432,0)</f>
        <v>0</v>
      </c>
      <c r="BJ432" s="18" t="s">
        <v>76</v>
      </c>
      <c r="BK432" s="175">
        <f>ROUND(I432*H432,2)</f>
        <v>0</v>
      </c>
      <c r="BL432" s="18" t="s">
        <v>193</v>
      </c>
      <c r="BM432" s="174" t="s">
        <v>494</v>
      </c>
    </row>
    <row r="433" s="2" customFormat="1">
      <c r="A433" s="31"/>
      <c r="B433" s="32"/>
      <c r="C433" s="31"/>
      <c r="D433" s="176" t="s">
        <v>162</v>
      </c>
      <c r="E433" s="31"/>
      <c r="F433" s="177" t="s">
        <v>493</v>
      </c>
      <c r="G433" s="31"/>
      <c r="H433" s="31"/>
      <c r="I433" s="31"/>
      <c r="J433" s="31"/>
      <c r="K433" s="31"/>
      <c r="L433" s="32"/>
      <c r="M433" s="178"/>
      <c r="N433" s="179"/>
      <c r="O433" s="69"/>
      <c r="P433" s="69"/>
      <c r="Q433" s="69"/>
      <c r="R433" s="69"/>
      <c r="S433" s="69"/>
      <c r="T433" s="70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T433" s="18" t="s">
        <v>162</v>
      </c>
      <c r="AU433" s="18" t="s">
        <v>80</v>
      </c>
    </row>
    <row r="434" s="13" customFormat="1">
      <c r="A434" s="13"/>
      <c r="B434" s="180"/>
      <c r="C434" s="13"/>
      <c r="D434" s="176" t="s">
        <v>163</v>
      </c>
      <c r="E434" s="181" t="s">
        <v>1</v>
      </c>
      <c r="F434" s="182" t="s">
        <v>433</v>
      </c>
      <c r="G434" s="13"/>
      <c r="H434" s="181" t="s">
        <v>1</v>
      </c>
      <c r="I434" s="13"/>
      <c r="J434" s="13"/>
      <c r="K434" s="13"/>
      <c r="L434" s="180"/>
      <c r="M434" s="183"/>
      <c r="N434" s="184"/>
      <c r="O434" s="184"/>
      <c r="P434" s="184"/>
      <c r="Q434" s="184"/>
      <c r="R434" s="184"/>
      <c r="S434" s="184"/>
      <c r="T434" s="185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181" t="s">
        <v>163</v>
      </c>
      <c r="AU434" s="181" t="s">
        <v>80</v>
      </c>
      <c r="AV434" s="13" t="s">
        <v>76</v>
      </c>
      <c r="AW434" s="13" t="s">
        <v>27</v>
      </c>
      <c r="AX434" s="13" t="s">
        <v>71</v>
      </c>
      <c r="AY434" s="181" t="s">
        <v>156</v>
      </c>
    </row>
    <row r="435" s="13" customFormat="1">
      <c r="A435" s="13"/>
      <c r="B435" s="180"/>
      <c r="C435" s="13"/>
      <c r="D435" s="176" t="s">
        <v>163</v>
      </c>
      <c r="E435" s="181" t="s">
        <v>1</v>
      </c>
      <c r="F435" s="182" t="s">
        <v>434</v>
      </c>
      <c r="G435" s="13"/>
      <c r="H435" s="181" t="s">
        <v>1</v>
      </c>
      <c r="I435" s="13"/>
      <c r="J435" s="13"/>
      <c r="K435" s="13"/>
      <c r="L435" s="180"/>
      <c r="M435" s="183"/>
      <c r="N435" s="184"/>
      <c r="O435" s="184"/>
      <c r="P435" s="184"/>
      <c r="Q435" s="184"/>
      <c r="R435" s="184"/>
      <c r="S435" s="184"/>
      <c r="T435" s="185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181" t="s">
        <v>163</v>
      </c>
      <c r="AU435" s="181" t="s">
        <v>80</v>
      </c>
      <c r="AV435" s="13" t="s">
        <v>76</v>
      </c>
      <c r="AW435" s="13" t="s">
        <v>27</v>
      </c>
      <c r="AX435" s="13" t="s">
        <v>71</v>
      </c>
      <c r="AY435" s="181" t="s">
        <v>156</v>
      </c>
    </row>
    <row r="436" s="14" customFormat="1">
      <c r="A436" s="14"/>
      <c r="B436" s="186"/>
      <c r="C436" s="14"/>
      <c r="D436" s="176" t="s">
        <v>163</v>
      </c>
      <c r="E436" s="187" t="s">
        <v>1</v>
      </c>
      <c r="F436" s="188" t="s">
        <v>76</v>
      </c>
      <c r="G436" s="14"/>
      <c r="H436" s="189">
        <v>1</v>
      </c>
      <c r="I436" s="14"/>
      <c r="J436" s="14"/>
      <c r="K436" s="14"/>
      <c r="L436" s="186"/>
      <c r="M436" s="190"/>
      <c r="N436" s="191"/>
      <c r="O436" s="191"/>
      <c r="P436" s="191"/>
      <c r="Q436" s="191"/>
      <c r="R436" s="191"/>
      <c r="S436" s="191"/>
      <c r="T436" s="192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187" t="s">
        <v>163</v>
      </c>
      <c r="AU436" s="187" t="s">
        <v>80</v>
      </c>
      <c r="AV436" s="14" t="s">
        <v>80</v>
      </c>
      <c r="AW436" s="14" t="s">
        <v>27</v>
      </c>
      <c r="AX436" s="14" t="s">
        <v>71</v>
      </c>
      <c r="AY436" s="187" t="s">
        <v>156</v>
      </c>
    </row>
    <row r="437" s="15" customFormat="1">
      <c r="A437" s="15"/>
      <c r="B437" s="193"/>
      <c r="C437" s="15"/>
      <c r="D437" s="176" t="s">
        <v>163</v>
      </c>
      <c r="E437" s="194" t="s">
        <v>1</v>
      </c>
      <c r="F437" s="195" t="s">
        <v>166</v>
      </c>
      <c r="G437" s="15"/>
      <c r="H437" s="196">
        <v>1</v>
      </c>
      <c r="I437" s="15"/>
      <c r="J437" s="15"/>
      <c r="K437" s="15"/>
      <c r="L437" s="193"/>
      <c r="M437" s="197"/>
      <c r="N437" s="198"/>
      <c r="O437" s="198"/>
      <c r="P437" s="198"/>
      <c r="Q437" s="198"/>
      <c r="R437" s="198"/>
      <c r="S437" s="198"/>
      <c r="T437" s="199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194" t="s">
        <v>163</v>
      </c>
      <c r="AU437" s="194" t="s">
        <v>80</v>
      </c>
      <c r="AV437" s="15" t="s">
        <v>86</v>
      </c>
      <c r="AW437" s="15" t="s">
        <v>27</v>
      </c>
      <c r="AX437" s="15" t="s">
        <v>76</v>
      </c>
      <c r="AY437" s="194" t="s">
        <v>156</v>
      </c>
    </row>
    <row r="438" s="2" customFormat="1" ht="16.5" customHeight="1">
      <c r="A438" s="31"/>
      <c r="B438" s="163"/>
      <c r="C438" s="200" t="s">
        <v>495</v>
      </c>
      <c r="D438" s="200" t="s">
        <v>239</v>
      </c>
      <c r="E438" s="201" t="s">
        <v>496</v>
      </c>
      <c r="F438" s="202" t="s">
        <v>497</v>
      </c>
      <c r="G438" s="203" t="s">
        <v>427</v>
      </c>
      <c r="H438" s="204">
        <v>1</v>
      </c>
      <c r="I438" s="205">
        <v>0</v>
      </c>
      <c r="J438" s="205">
        <f>ROUND(I438*H438,2)</f>
        <v>0</v>
      </c>
      <c r="K438" s="202" t="s">
        <v>1</v>
      </c>
      <c r="L438" s="206"/>
      <c r="M438" s="207" t="s">
        <v>1</v>
      </c>
      <c r="N438" s="208" t="s">
        <v>36</v>
      </c>
      <c r="O438" s="172">
        <v>0</v>
      </c>
      <c r="P438" s="172">
        <f>O438*H438</f>
        <v>0</v>
      </c>
      <c r="Q438" s="172">
        <v>0</v>
      </c>
      <c r="R438" s="172">
        <f>Q438*H438</f>
        <v>0</v>
      </c>
      <c r="S438" s="172">
        <v>0</v>
      </c>
      <c r="T438" s="173">
        <f>S438*H438</f>
        <v>0</v>
      </c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R438" s="174" t="s">
        <v>235</v>
      </c>
      <c r="AT438" s="174" t="s">
        <v>239</v>
      </c>
      <c r="AU438" s="174" t="s">
        <v>80</v>
      </c>
      <c r="AY438" s="18" t="s">
        <v>156</v>
      </c>
      <c r="BE438" s="175">
        <f>IF(N438="základní",J438,0)</f>
        <v>0</v>
      </c>
      <c r="BF438" s="175">
        <f>IF(N438="snížená",J438,0)</f>
        <v>0</v>
      </c>
      <c r="BG438" s="175">
        <f>IF(N438="zákl. přenesená",J438,0)</f>
        <v>0</v>
      </c>
      <c r="BH438" s="175">
        <f>IF(N438="sníž. přenesená",J438,0)</f>
        <v>0</v>
      </c>
      <c r="BI438" s="175">
        <f>IF(N438="nulová",J438,0)</f>
        <v>0</v>
      </c>
      <c r="BJ438" s="18" t="s">
        <v>76</v>
      </c>
      <c r="BK438" s="175">
        <f>ROUND(I438*H438,2)</f>
        <v>0</v>
      </c>
      <c r="BL438" s="18" t="s">
        <v>193</v>
      </c>
      <c r="BM438" s="174" t="s">
        <v>498</v>
      </c>
    </row>
    <row r="439" s="2" customFormat="1">
      <c r="A439" s="31"/>
      <c r="B439" s="32"/>
      <c r="C439" s="31"/>
      <c r="D439" s="176" t="s">
        <v>162</v>
      </c>
      <c r="E439" s="31"/>
      <c r="F439" s="177" t="s">
        <v>497</v>
      </c>
      <c r="G439" s="31"/>
      <c r="H439" s="31"/>
      <c r="I439" s="31"/>
      <c r="J439" s="31"/>
      <c r="K439" s="31"/>
      <c r="L439" s="32"/>
      <c r="M439" s="178"/>
      <c r="N439" s="179"/>
      <c r="O439" s="69"/>
      <c r="P439" s="69"/>
      <c r="Q439" s="69"/>
      <c r="R439" s="69"/>
      <c r="S439" s="69"/>
      <c r="T439" s="70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T439" s="18" t="s">
        <v>162</v>
      </c>
      <c r="AU439" s="18" t="s">
        <v>80</v>
      </c>
    </row>
    <row r="440" s="13" customFormat="1">
      <c r="A440" s="13"/>
      <c r="B440" s="180"/>
      <c r="C440" s="13"/>
      <c r="D440" s="176" t="s">
        <v>163</v>
      </c>
      <c r="E440" s="181" t="s">
        <v>1</v>
      </c>
      <c r="F440" s="182" t="s">
        <v>480</v>
      </c>
      <c r="G440" s="13"/>
      <c r="H440" s="181" t="s">
        <v>1</v>
      </c>
      <c r="I440" s="13"/>
      <c r="J440" s="13"/>
      <c r="K440" s="13"/>
      <c r="L440" s="180"/>
      <c r="M440" s="183"/>
      <c r="N440" s="184"/>
      <c r="O440" s="184"/>
      <c r="P440" s="184"/>
      <c r="Q440" s="184"/>
      <c r="R440" s="184"/>
      <c r="S440" s="184"/>
      <c r="T440" s="185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181" t="s">
        <v>163</v>
      </c>
      <c r="AU440" s="181" t="s">
        <v>80</v>
      </c>
      <c r="AV440" s="13" t="s">
        <v>76</v>
      </c>
      <c r="AW440" s="13" t="s">
        <v>27</v>
      </c>
      <c r="AX440" s="13" t="s">
        <v>71</v>
      </c>
      <c r="AY440" s="181" t="s">
        <v>156</v>
      </c>
    </row>
    <row r="441" s="14" customFormat="1">
      <c r="A441" s="14"/>
      <c r="B441" s="186"/>
      <c r="C441" s="14"/>
      <c r="D441" s="176" t="s">
        <v>163</v>
      </c>
      <c r="E441" s="187" t="s">
        <v>1</v>
      </c>
      <c r="F441" s="188" t="s">
        <v>76</v>
      </c>
      <c r="G441" s="14"/>
      <c r="H441" s="189">
        <v>1</v>
      </c>
      <c r="I441" s="14"/>
      <c r="J441" s="14"/>
      <c r="K441" s="14"/>
      <c r="L441" s="186"/>
      <c r="M441" s="190"/>
      <c r="N441" s="191"/>
      <c r="O441" s="191"/>
      <c r="P441" s="191"/>
      <c r="Q441" s="191"/>
      <c r="R441" s="191"/>
      <c r="S441" s="191"/>
      <c r="T441" s="192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187" t="s">
        <v>163</v>
      </c>
      <c r="AU441" s="187" t="s">
        <v>80</v>
      </c>
      <c r="AV441" s="14" t="s">
        <v>80</v>
      </c>
      <c r="AW441" s="14" t="s">
        <v>27</v>
      </c>
      <c r="AX441" s="14" t="s">
        <v>71</v>
      </c>
      <c r="AY441" s="187" t="s">
        <v>156</v>
      </c>
    </row>
    <row r="442" s="15" customFormat="1">
      <c r="A442" s="15"/>
      <c r="B442" s="193"/>
      <c r="C442" s="15"/>
      <c r="D442" s="176" t="s">
        <v>163</v>
      </c>
      <c r="E442" s="194" t="s">
        <v>1</v>
      </c>
      <c r="F442" s="195" t="s">
        <v>166</v>
      </c>
      <c r="G442" s="15"/>
      <c r="H442" s="196">
        <v>1</v>
      </c>
      <c r="I442" s="15"/>
      <c r="J442" s="15"/>
      <c r="K442" s="15"/>
      <c r="L442" s="193"/>
      <c r="M442" s="197"/>
      <c r="N442" s="198"/>
      <c r="O442" s="198"/>
      <c r="P442" s="198"/>
      <c r="Q442" s="198"/>
      <c r="R442" s="198"/>
      <c r="S442" s="198"/>
      <c r="T442" s="199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194" t="s">
        <v>163</v>
      </c>
      <c r="AU442" s="194" t="s">
        <v>80</v>
      </c>
      <c r="AV442" s="15" t="s">
        <v>86</v>
      </c>
      <c r="AW442" s="15" t="s">
        <v>27</v>
      </c>
      <c r="AX442" s="15" t="s">
        <v>76</v>
      </c>
      <c r="AY442" s="194" t="s">
        <v>156</v>
      </c>
    </row>
    <row r="443" s="2" customFormat="1" ht="24.15" customHeight="1">
      <c r="A443" s="31"/>
      <c r="B443" s="163"/>
      <c r="C443" s="164" t="s">
        <v>342</v>
      </c>
      <c r="D443" s="164" t="s">
        <v>158</v>
      </c>
      <c r="E443" s="165" t="s">
        <v>499</v>
      </c>
      <c r="F443" s="166" t="s">
        <v>500</v>
      </c>
      <c r="G443" s="167" t="s">
        <v>356</v>
      </c>
      <c r="H443" s="168">
        <v>904.04999999999995</v>
      </c>
      <c r="I443" s="169">
        <v>0</v>
      </c>
      <c r="J443" s="169">
        <f>ROUND(I443*H443,2)</f>
        <v>0</v>
      </c>
      <c r="K443" s="166" t="s">
        <v>1</v>
      </c>
      <c r="L443" s="32"/>
      <c r="M443" s="170" t="s">
        <v>1</v>
      </c>
      <c r="N443" s="171" t="s">
        <v>36</v>
      </c>
      <c r="O443" s="172">
        <v>0</v>
      </c>
      <c r="P443" s="172">
        <f>O443*H443</f>
        <v>0</v>
      </c>
      <c r="Q443" s="172">
        <v>0</v>
      </c>
      <c r="R443" s="172">
        <f>Q443*H443</f>
        <v>0</v>
      </c>
      <c r="S443" s="172">
        <v>0</v>
      </c>
      <c r="T443" s="173">
        <f>S443*H443</f>
        <v>0</v>
      </c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R443" s="174" t="s">
        <v>193</v>
      </c>
      <c r="AT443" s="174" t="s">
        <v>158</v>
      </c>
      <c r="AU443" s="174" t="s">
        <v>80</v>
      </c>
      <c r="AY443" s="18" t="s">
        <v>156</v>
      </c>
      <c r="BE443" s="175">
        <f>IF(N443="základní",J443,0)</f>
        <v>0</v>
      </c>
      <c r="BF443" s="175">
        <f>IF(N443="snížená",J443,0)</f>
        <v>0</v>
      </c>
      <c r="BG443" s="175">
        <f>IF(N443="zákl. přenesená",J443,0)</f>
        <v>0</v>
      </c>
      <c r="BH443" s="175">
        <f>IF(N443="sníž. přenesená",J443,0)</f>
        <v>0</v>
      </c>
      <c r="BI443" s="175">
        <f>IF(N443="nulová",J443,0)</f>
        <v>0</v>
      </c>
      <c r="BJ443" s="18" t="s">
        <v>76</v>
      </c>
      <c r="BK443" s="175">
        <f>ROUND(I443*H443,2)</f>
        <v>0</v>
      </c>
      <c r="BL443" s="18" t="s">
        <v>193</v>
      </c>
      <c r="BM443" s="174" t="s">
        <v>501</v>
      </c>
    </row>
    <row r="444" s="2" customFormat="1">
      <c r="A444" s="31"/>
      <c r="B444" s="32"/>
      <c r="C444" s="31"/>
      <c r="D444" s="176" t="s">
        <v>162</v>
      </c>
      <c r="E444" s="31"/>
      <c r="F444" s="177" t="s">
        <v>500</v>
      </c>
      <c r="G444" s="31"/>
      <c r="H444" s="31"/>
      <c r="I444" s="31"/>
      <c r="J444" s="31"/>
      <c r="K444" s="31"/>
      <c r="L444" s="32"/>
      <c r="M444" s="178"/>
      <c r="N444" s="179"/>
      <c r="O444" s="69"/>
      <c r="P444" s="69"/>
      <c r="Q444" s="69"/>
      <c r="R444" s="69"/>
      <c r="S444" s="69"/>
      <c r="T444" s="70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T444" s="18" t="s">
        <v>162</v>
      </c>
      <c r="AU444" s="18" t="s">
        <v>80</v>
      </c>
    </row>
    <row r="445" s="12" customFormat="1" ht="22.8" customHeight="1">
      <c r="A445" s="12"/>
      <c r="B445" s="151"/>
      <c r="C445" s="12"/>
      <c r="D445" s="152" t="s">
        <v>70</v>
      </c>
      <c r="E445" s="161" t="s">
        <v>502</v>
      </c>
      <c r="F445" s="161" t="s">
        <v>503</v>
      </c>
      <c r="G445" s="12"/>
      <c r="H445" s="12"/>
      <c r="I445" s="12"/>
      <c r="J445" s="162">
        <f>BK445</f>
        <v>0</v>
      </c>
      <c r="K445" s="12"/>
      <c r="L445" s="151"/>
      <c r="M445" s="155"/>
      <c r="N445" s="156"/>
      <c r="O445" s="156"/>
      <c r="P445" s="157">
        <f>SUM(P446:P487)</f>
        <v>0</v>
      </c>
      <c r="Q445" s="156"/>
      <c r="R445" s="157">
        <f>SUM(R446:R487)</f>
        <v>0</v>
      </c>
      <c r="S445" s="156"/>
      <c r="T445" s="158">
        <f>SUM(T446:T487)</f>
        <v>0</v>
      </c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R445" s="152" t="s">
        <v>80</v>
      </c>
      <c r="AT445" s="159" t="s">
        <v>70</v>
      </c>
      <c r="AU445" s="159" t="s">
        <v>76</v>
      </c>
      <c r="AY445" s="152" t="s">
        <v>156</v>
      </c>
      <c r="BK445" s="160">
        <f>SUM(BK446:BK487)</f>
        <v>0</v>
      </c>
    </row>
    <row r="446" s="2" customFormat="1" ht="24.15" customHeight="1">
      <c r="A446" s="31"/>
      <c r="B446" s="163"/>
      <c r="C446" s="164" t="s">
        <v>504</v>
      </c>
      <c r="D446" s="164" t="s">
        <v>158</v>
      </c>
      <c r="E446" s="165" t="s">
        <v>505</v>
      </c>
      <c r="F446" s="166" t="s">
        <v>506</v>
      </c>
      <c r="G446" s="167" t="s">
        <v>427</v>
      </c>
      <c r="H446" s="168">
        <v>2</v>
      </c>
      <c r="I446" s="169">
        <v>0</v>
      </c>
      <c r="J446" s="169">
        <f>ROUND(I446*H446,2)</f>
        <v>0</v>
      </c>
      <c r="K446" s="166" t="s">
        <v>1</v>
      </c>
      <c r="L446" s="32"/>
      <c r="M446" s="170" t="s">
        <v>1</v>
      </c>
      <c r="N446" s="171" t="s">
        <v>36</v>
      </c>
      <c r="O446" s="172">
        <v>0</v>
      </c>
      <c r="P446" s="172">
        <f>O446*H446</f>
        <v>0</v>
      </c>
      <c r="Q446" s="172">
        <v>0</v>
      </c>
      <c r="R446" s="172">
        <f>Q446*H446</f>
        <v>0</v>
      </c>
      <c r="S446" s="172">
        <v>0</v>
      </c>
      <c r="T446" s="173">
        <f>S446*H446</f>
        <v>0</v>
      </c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R446" s="174" t="s">
        <v>193</v>
      </c>
      <c r="AT446" s="174" t="s">
        <v>158</v>
      </c>
      <c r="AU446" s="174" t="s">
        <v>80</v>
      </c>
      <c r="AY446" s="18" t="s">
        <v>156</v>
      </c>
      <c r="BE446" s="175">
        <f>IF(N446="základní",J446,0)</f>
        <v>0</v>
      </c>
      <c r="BF446" s="175">
        <f>IF(N446="snížená",J446,0)</f>
        <v>0</v>
      </c>
      <c r="BG446" s="175">
        <f>IF(N446="zákl. přenesená",J446,0)</f>
        <v>0</v>
      </c>
      <c r="BH446" s="175">
        <f>IF(N446="sníž. přenesená",J446,0)</f>
        <v>0</v>
      </c>
      <c r="BI446" s="175">
        <f>IF(N446="nulová",J446,0)</f>
        <v>0</v>
      </c>
      <c r="BJ446" s="18" t="s">
        <v>76</v>
      </c>
      <c r="BK446" s="175">
        <f>ROUND(I446*H446,2)</f>
        <v>0</v>
      </c>
      <c r="BL446" s="18" t="s">
        <v>193</v>
      </c>
      <c r="BM446" s="174" t="s">
        <v>507</v>
      </c>
    </row>
    <row r="447" s="2" customFormat="1">
      <c r="A447" s="31"/>
      <c r="B447" s="32"/>
      <c r="C447" s="31"/>
      <c r="D447" s="176" t="s">
        <v>162</v>
      </c>
      <c r="E447" s="31"/>
      <c r="F447" s="177" t="s">
        <v>506</v>
      </c>
      <c r="G447" s="31"/>
      <c r="H447" s="31"/>
      <c r="I447" s="31"/>
      <c r="J447" s="31"/>
      <c r="K447" s="31"/>
      <c r="L447" s="32"/>
      <c r="M447" s="178"/>
      <c r="N447" s="179"/>
      <c r="O447" s="69"/>
      <c r="P447" s="69"/>
      <c r="Q447" s="69"/>
      <c r="R447" s="69"/>
      <c r="S447" s="69"/>
      <c r="T447" s="70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T447" s="18" t="s">
        <v>162</v>
      </c>
      <c r="AU447" s="18" t="s">
        <v>80</v>
      </c>
    </row>
    <row r="448" s="13" customFormat="1">
      <c r="A448" s="13"/>
      <c r="B448" s="180"/>
      <c r="C448" s="13"/>
      <c r="D448" s="176" t="s">
        <v>163</v>
      </c>
      <c r="E448" s="181" t="s">
        <v>1</v>
      </c>
      <c r="F448" s="182" t="s">
        <v>480</v>
      </c>
      <c r="G448" s="13"/>
      <c r="H448" s="181" t="s">
        <v>1</v>
      </c>
      <c r="I448" s="13"/>
      <c r="J448" s="13"/>
      <c r="K448" s="13"/>
      <c r="L448" s="180"/>
      <c r="M448" s="183"/>
      <c r="N448" s="184"/>
      <c r="O448" s="184"/>
      <c r="P448" s="184"/>
      <c r="Q448" s="184"/>
      <c r="R448" s="184"/>
      <c r="S448" s="184"/>
      <c r="T448" s="185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181" t="s">
        <v>163</v>
      </c>
      <c r="AU448" s="181" t="s">
        <v>80</v>
      </c>
      <c r="AV448" s="13" t="s">
        <v>76</v>
      </c>
      <c r="AW448" s="13" t="s">
        <v>27</v>
      </c>
      <c r="AX448" s="13" t="s">
        <v>71</v>
      </c>
      <c r="AY448" s="181" t="s">
        <v>156</v>
      </c>
    </row>
    <row r="449" s="14" customFormat="1">
      <c r="A449" s="14"/>
      <c r="B449" s="186"/>
      <c r="C449" s="14"/>
      <c r="D449" s="176" t="s">
        <v>163</v>
      </c>
      <c r="E449" s="187" t="s">
        <v>1</v>
      </c>
      <c r="F449" s="188" t="s">
        <v>80</v>
      </c>
      <c r="G449" s="14"/>
      <c r="H449" s="189">
        <v>2</v>
      </c>
      <c r="I449" s="14"/>
      <c r="J449" s="14"/>
      <c r="K449" s="14"/>
      <c r="L449" s="186"/>
      <c r="M449" s="190"/>
      <c r="N449" s="191"/>
      <c r="O449" s="191"/>
      <c r="P449" s="191"/>
      <c r="Q449" s="191"/>
      <c r="R449" s="191"/>
      <c r="S449" s="191"/>
      <c r="T449" s="192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187" t="s">
        <v>163</v>
      </c>
      <c r="AU449" s="187" t="s">
        <v>80</v>
      </c>
      <c r="AV449" s="14" t="s">
        <v>80</v>
      </c>
      <c r="AW449" s="14" t="s">
        <v>27</v>
      </c>
      <c r="AX449" s="14" t="s">
        <v>71</v>
      </c>
      <c r="AY449" s="187" t="s">
        <v>156</v>
      </c>
    </row>
    <row r="450" s="15" customFormat="1">
      <c r="A450" s="15"/>
      <c r="B450" s="193"/>
      <c r="C450" s="15"/>
      <c r="D450" s="176" t="s">
        <v>163</v>
      </c>
      <c r="E450" s="194" t="s">
        <v>1</v>
      </c>
      <c r="F450" s="195" t="s">
        <v>166</v>
      </c>
      <c r="G450" s="15"/>
      <c r="H450" s="196">
        <v>2</v>
      </c>
      <c r="I450" s="15"/>
      <c r="J450" s="15"/>
      <c r="K450" s="15"/>
      <c r="L450" s="193"/>
      <c r="M450" s="197"/>
      <c r="N450" s="198"/>
      <c r="O450" s="198"/>
      <c r="P450" s="198"/>
      <c r="Q450" s="198"/>
      <c r="R450" s="198"/>
      <c r="S450" s="198"/>
      <c r="T450" s="199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194" t="s">
        <v>163</v>
      </c>
      <c r="AU450" s="194" t="s">
        <v>80</v>
      </c>
      <c r="AV450" s="15" t="s">
        <v>86</v>
      </c>
      <c r="AW450" s="15" t="s">
        <v>27</v>
      </c>
      <c r="AX450" s="15" t="s">
        <v>76</v>
      </c>
      <c r="AY450" s="194" t="s">
        <v>156</v>
      </c>
    </row>
    <row r="451" s="2" customFormat="1" ht="33" customHeight="1">
      <c r="A451" s="31"/>
      <c r="B451" s="163"/>
      <c r="C451" s="164" t="s">
        <v>347</v>
      </c>
      <c r="D451" s="164" t="s">
        <v>158</v>
      </c>
      <c r="E451" s="165" t="s">
        <v>508</v>
      </c>
      <c r="F451" s="166" t="s">
        <v>509</v>
      </c>
      <c r="G451" s="167" t="s">
        <v>427</v>
      </c>
      <c r="H451" s="168">
        <v>2</v>
      </c>
      <c r="I451" s="169">
        <v>0</v>
      </c>
      <c r="J451" s="169">
        <f>ROUND(I451*H451,2)</f>
        <v>0</v>
      </c>
      <c r="K451" s="166" t="s">
        <v>1</v>
      </c>
      <c r="L451" s="32"/>
      <c r="M451" s="170" t="s">
        <v>1</v>
      </c>
      <c r="N451" s="171" t="s">
        <v>36</v>
      </c>
      <c r="O451" s="172">
        <v>0</v>
      </c>
      <c r="P451" s="172">
        <f>O451*H451</f>
        <v>0</v>
      </c>
      <c r="Q451" s="172">
        <v>0</v>
      </c>
      <c r="R451" s="172">
        <f>Q451*H451</f>
        <v>0</v>
      </c>
      <c r="S451" s="172">
        <v>0</v>
      </c>
      <c r="T451" s="173">
        <f>S451*H451</f>
        <v>0</v>
      </c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R451" s="174" t="s">
        <v>193</v>
      </c>
      <c r="AT451" s="174" t="s">
        <v>158</v>
      </c>
      <c r="AU451" s="174" t="s">
        <v>80</v>
      </c>
      <c r="AY451" s="18" t="s">
        <v>156</v>
      </c>
      <c r="BE451" s="175">
        <f>IF(N451="základní",J451,0)</f>
        <v>0</v>
      </c>
      <c r="BF451" s="175">
        <f>IF(N451="snížená",J451,0)</f>
        <v>0</v>
      </c>
      <c r="BG451" s="175">
        <f>IF(N451="zákl. přenesená",J451,0)</f>
        <v>0</v>
      </c>
      <c r="BH451" s="175">
        <f>IF(N451="sníž. přenesená",J451,0)</f>
        <v>0</v>
      </c>
      <c r="BI451" s="175">
        <f>IF(N451="nulová",J451,0)</f>
        <v>0</v>
      </c>
      <c r="BJ451" s="18" t="s">
        <v>76</v>
      </c>
      <c r="BK451" s="175">
        <f>ROUND(I451*H451,2)</f>
        <v>0</v>
      </c>
      <c r="BL451" s="18" t="s">
        <v>193</v>
      </c>
      <c r="BM451" s="174" t="s">
        <v>510</v>
      </c>
    </row>
    <row r="452" s="2" customFormat="1">
      <c r="A452" s="31"/>
      <c r="B452" s="32"/>
      <c r="C452" s="31"/>
      <c r="D452" s="176" t="s">
        <v>162</v>
      </c>
      <c r="E452" s="31"/>
      <c r="F452" s="177" t="s">
        <v>509</v>
      </c>
      <c r="G452" s="31"/>
      <c r="H452" s="31"/>
      <c r="I452" s="31"/>
      <c r="J452" s="31"/>
      <c r="K452" s="31"/>
      <c r="L452" s="32"/>
      <c r="M452" s="178"/>
      <c r="N452" s="179"/>
      <c r="O452" s="69"/>
      <c r="P452" s="69"/>
      <c r="Q452" s="69"/>
      <c r="R452" s="69"/>
      <c r="S452" s="69"/>
      <c r="T452" s="70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T452" s="18" t="s">
        <v>162</v>
      </c>
      <c r="AU452" s="18" t="s">
        <v>80</v>
      </c>
    </row>
    <row r="453" s="13" customFormat="1">
      <c r="A453" s="13"/>
      <c r="B453" s="180"/>
      <c r="C453" s="13"/>
      <c r="D453" s="176" t="s">
        <v>163</v>
      </c>
      <c r="E453" s="181" t="s">
        <v>1</v>
      </c>
      <c r="F453" s="182" t="s">
        <v>511</v>
      </c>
      <c r="G453" s="13"/>
      <c r="H453" s="181" t="s">
        <v>1</v>
      </c>
      <c r="I453" s="13"/>
      <c r="J453" s="13"/>
      <c r="K453" s="13"/>
      <c r="L453" s="180"/>
      <c r="M453" s="183"/>
      <c r="N453" s="184"/>
      <c r="O453" s="184"/>
      <c r="P453" s="184"/>
      <c r="Q453" s="184"/>
      <c r="R453" s="184"/>
      <c r="S453" s="184"/>
      <c r="T453" s="185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181" t="s">
        <v>163</v>
      </c>
      <c r="AU453" s="181" t="s">
        <v>80</v>
      </c>
      <c r="AV453" s="13" t="s">
        <v>76</v>
      </c>
      <c r="AW453" s="13" t="s">
        <v>27</v>
      </c>
      <c r="AX453" s="13" t="s">
        <v>71</v>
      </c>
      <c r="AY453" s="181" t="s">
        <v>156</v>
      </c>
    </row>
    <row r="454" s="14" customFormat="1">
      <c r="A454" s="14"/>
      <c r="B454" s="186"/>
      <c r="C454" s="14"/>
      <c r="D454" s="176" t="s">
        <v>163</v>
      </c>
      <c r="E454" s="187" t="s">
        <v>1</v>
      </c>
      <c r="F454" s="188" t="s">
        <v>80</v>
      </c>
      <c r="G454" s="14"/>
      <c r="H454" s="189">
        <v>2</v>
      </c>
      <c r="I454" s="14"/>
      <c r="J454" s="14"/>
      <c r="K454" s="14"/>
      <c r="L454" s="186"/>
      <c r="M454" s="190"/>
      <c r="N454" s="191"/>
      <c r="O454" s="191"/>
      <c r="P454" s="191"/>
      <c r="Q454" s="191"/>
      <c r="R454" s="191"/>
      <c r="S454" s="191"/>
      <c r="T454" s="192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187" t="s">
        <v>163</v>
      </c>
      <c r="AU454" s="187" t="s">
        <v>80</v>
      </c>
      <c r="AV454" s="14" t="s">
        <v>80</v>
      </c>
      <c r="AW454" s="14" t="s">
        <v>27</v>
      </c>
      <c r="AX454" s="14" t="s">
        <v>71</v>
      </c>
      <c r="AY454" s="187" t="s">
        <v>156</v>
      </c>
    </row>
    <row r="455" s="15" customFormat="1">
      <c r="A455" s="15"/>
      <c r="B455" s="193"/>
      <c r="C455" s="15"/>
      <c r="D455" s="176" t="s">
        <v>163</v>
      </c>
      <c r="E455" s="194" t="s">
        <v>1</v>
      </c>
      <c r="F455" s="195" t="s">
        <v>166</v>
      </c>
      <c r="G455" s="15"/>
      <c r="H455" s="196">
        <v>2</v>
      </c>
      <c r="I455" s="15"/>
      <c r="J455" s="15"/>
      <c r="K455" s="15"/>
      <c r="L455" s="193"/>
      <c r="M455" s="197"/>
      <c r="N455" s="198"/>
      <c r="O455" s="198"/>
      <c r="P455" s="198"/>
      <c r="Q455" s="198"/>
      <c r="R455" s="198"/>
      <c r="S455" s="198"/>
      <c r="T455" s="199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T455" s="194" t="s">
        <v>163</v>
      </c>
      <c r="AU455" s="194" t="s">
        <v>80</v>
      </c>
      <c r="AV455" s="15" t="s">
        <v>86</v>
      </c>
      <c r="AW455" s="15" t="s">
        <v>27</v>
      </c>
      <c r="AX455" s="15" t="s">
        <v>76</v>
      </c>
      <c r="AY455" s="194" t="s">
        <v>156</v>
      </c>
    </row>
    <row r="456" s="2" customFormat="1" ht="24.15" customHeight="1">
      <c r="A456" s="31"/>
      <c r="B456" s="163"/>
      <c r="C456" s="164" t="s">
        <v>512</v>
      </c>
      <c r="D456" s="164" t="s">
        <v>158</v>
      </c>
      <c r="E456" s="165" t="s">
        <v>513</v>
      </c>
      <c r="F456" s="166" t="s">
        <v>514</v>
      </c>
      <c r="G456" s="167" t="s">
        <v>192</v>
      </c>
      <c r="H456" s="168">
        <v>11.4</v>
      </c>
      <c r="I456" s="169">
        <v>0</v>
      </c>
      <c r="J456" s="169">
        <f>ROUND(I456*H456,2)</f>
        <v>0</v>
      </c>
      <c r="K456" s="166" t="s">
        <v>1</v>
      </c>
      <c r="L456" s="32"/>
      <c r="M456" s="170" t="s">
        <v>1</v>
      </c>
      <c r="N456" s="171" t="s">
        <v>36</v>
      </c>
      <c r="O456" s="172">
        <v>0</v>
      </c>
      <c r="P456" s="172">
        <f>O456*H456</f>
        <v>0</v>
      </c>
      <c r="Q456" s="172">
        <v>0</v>
      </c>
      <c r="R456" s="172">
        <f>Q456*H456</f>
        <v>0</v>
      </c>
      <c r="S456" s="172">
        <v>0</v>
      </c>
      <c r="T456" s="173">
        <f>S456*H456</f>
        <v>0</v>
      </c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R456" s="174" t="s">
        <v>193</v>
      </c>
      <c r="AT456" s="174" t="s">
        <v>158</v>
      </c>
      <c r="AU456" s="174" t="s">
        <v>80</v>
      </c>
      <c r="AY456" s="18" t="s">
        <v>156</v>
      </c>
      <c r="BE456" s="175">
        <f>IF(N456="základní",J456,0)</f>
        <v>0</v>
      </c>
      <c r="BF456" s="175">
        <f>IF(N456="snížená",J456,0)</f>
        <v>0</v>
      </c>
      <c r="BG456" s="175">
        <f>IF(N456="zákl. přenesená",J456,0)</f>
        <v>0</v>
      </c>
      <c r="BH456" s="175">
        <f>IF(N456="sníž. přenesená",J456,0)</f>
        <v>0</v>
      </c>
      <c r="BI456" s="175">
        <f>IF(N456="nulová",J456,0)</f>
        <v>0</v>
      </c>
      <c r="BJ456" s="18" t="s">
        <v>76</v>
      </c>
      <c r="BK456" s="175">
        <f>ROUND(I456*H456,2)</f>
        <v>0</v>
      </c>
      <c r="BL456" s="18" t="s">
        <v>193</v>
      </c>
      <c r="BM456" s="174" t="s">
        <v>515</v>
      </c>
    </row>
    <row r="457" s="2" customFormat="1">
      <c r="A457" s="31"/>
      <c r="B457" s="32"/>
      <c r="C457" s="31"/>
      <c r="D457" s="176" t="s">
        <v>162</v>
      </c>
      <c r="E457" s="31"/>
      <c r="F457" s="177" t="s">
        <v>514</v>
      </c>
      <c r="G457" s="31"/>
      <c r="H457" s="31"/>
      <c r="I457" s="31"/>
      <c r="J457" s="31"/>
      <c r="K457" s="31"/>
      <c r="L457" s="32"/>
      <c r="M457" s="178"/>
      <c r="N457" s="179"/>
      <c r="O457" s="69"/>
      <c r="P457" s="69"/>
      <c r="Q457" s="69"/>
      <c r="R457" s="69"/>
      <c r="S457" s="69"/>
      <c r="T457" s="70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T457" s="18" t="s">
        <v>162</v>
      </c>
      <c r="AU457" s="18" t="s">
        <v>80</v>
      </c>
    </row>
    <row r="458" s="13" customFormat="1">
      <c r="A458" s="13"/>
      <c r="B458" s="180"/>
      <c r="C458" s="13"/>
      <c r="D458" s="176" t="s">
        <v>163</v>
      </c>
      <c r="E458" s="181" t="s">
        <v>1</v>
      </c>
      <c r="F458" s="182" t="s">
        <v>516</v>
      </c>
      <c r="G458" s="13"/>
      <c r="H458" s="181" t="s">
        <v>1</v>
      </c>
      <c r="I458" s="13"/>
      <c r="J458" s="13"/>
      <c r="K458" s="13"/>
      <c r="L458" s="180"/>
      <c r="M458" s="183"/>
      <c r="N458" s="184"/>
      <c r="O458" s="184"/>
      <c r="P458" s="184"/>
      <c r="Q458" s="184"/>
      <c r="R458" s="184"/>
      <c r="S458" s="184"/>
      <c r="T458" s="185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181" t="s">
        <v>163</v>
      </c>
      <c r="AU458" s="181" t="s">
        <v>80</v>
      </c>
      <c r="AV458" s="13" t="s">
        <v>76</v>
      </c>
      <c r="AW458" s="13" t="s">
        <v>27</v>
      </c>
      <c r="AX458" s="13" t="s">
        <v>71</v>
      </c>
      <c r="AY458" s="181" t="s">
        <v>156</v>
      </c>
    </row>
    <row r="459" s="14" customFormat="1">
      <c r="A459" s="14"/>
      <c r="B459" s="186"/>
      <c r="C459" s="14"/>
      <c r="D459" s="176" t="s">
        <v>163</v>
      </c>
      <c r="E459" s="187" t="s">
        <v>1</v>
      </c>
      <c r="F459" s="188" t="s">
        <v>332</v>
      </c>
      <c r="G459" s="14"/>
      <c r="H459" s="189">
        <v>11.4</v>
      </c>
      <c r="I459" s="14"/>
      <c r="J459" s="14"/>
      <c r="K459" s="14"/>
      <c r="L459" s="186"/>
      <c r="M459" s="190"/>
      <c r="N459" s="191"/>
      <c r="O459" s="191"/>
      <c r="P459" s="191"/>
      <c r="Q459" s="191"/>
      <c r="R459" s="191"/>
      <c r="S459" s="191"/>
      <c r="T459" s="192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187" t="s">
        <v>163</v>
      </c>
      <c r="AU459" s="187" t="s">
        <v>80</v>
      </c>
      <c r="AV459" s="14" t="s">
        <v>80</v>
      </c>
      <c r="AW459" s="14" t="s">
        <v>27</v>
      </c>
      <c r="AX459" s="14" t="s">
        <v>71</v>
      </c>
      <c r="AY459" s="187" t="s">
        <v>156</v>
      </c>
    </row>
    <row r="460" s="15" customFormat="1">
      <c r="A460" s="15"/>
      <c r="B460" s="193"/>
      <c r="C460" s="15"/>
      <c r="D460" s="176" t="s">
        <v>163</v>
      </c>
      <c r="E460" s="194" t="s">
        <v>1</v>
      </c>
      <c r="F460" s="195" t="s">
        <v>166</v>
      </c>
      <c r="G460" s="15"/>
      <c r="H460" s="196">
        <v>11.4</v>
      </c>
      <c r="I460" s="15"/>
      <c r="J460" s="15"/>
      <c r="K460" s="15"/>
      <c r="L460" s="193"/>
      <c r="M460" s="197"/>
      <c r="N460" s="198"/>
      <c r="O460" s="198"/>
      <c r="P460" s="198"/>
      <c r="Q460" s="198"/>
      <c r="R460" s="198"/>
      <c r="S460" s="198"/>
      <c r="T460" s="199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194" t="s">
        <v>163</v>
      </c>
      <c r="AU460" s="194" t="s">
        <v>80</v>
      </c>
      <c r="AV460" s="15" t="s">
        <v>86</v>
      </c>
      <c r="AW460" s="15" t="s">
        <v>27</v>
      </c>
      <c r="AX460" s="15" t="s">
        <v>76</v>
      </c>
      <c r="AY460" s="194" t="s">
        <v>156</v>
      </c>
    </row>
    <row r="461" s="2" customFormat="1" ht="24.15" customHeight="1">
      <c r="A461" s="31"/>
      <c r="B461" s="163"/>
      <c r="C461" s="200" t="s">
        <v>350</v>
      </c>
      <c r="D461" s="200" t="s">
        <v>239</v>
      </c>
      <c r="E461" s="201" t="s">
        <v>517</v>
      </c>
      <c r="F461" s="202" t="s">
        <v>518</v>
      </c>
      <c r="G461" s="203" t="s">
        <v>192</v>
      </c>
      <c r="H461" s="204">
        <v>12.539999999999999</v>
      </c>
      <c r="I461" s="205">
        <v>0</v>
      </c>
      <c r="J461" s="205">
        <f>ROUND(I461*H461,2)</f>
        <v>0</v>
      </c>
      <c r="K461" s="202" t="s">
        <v>1</v>
      </c>
      <c r="L461" s="206"/>
      <c r="M461" s="207" t="s">
        <v>1</v>
      </c>
      <c r="N461" s="208" t="s">
        <v>36</v>
      </c>
      <c r="O461" s="172">
        <v>0</v>
      </c>
      <c r="P461" s="172">
        <f>O461*H461</f>
        <v>0</v>
      </c>
      <c r="Q461" s="172">
        <v>0</v>
      </c>
      <c r="R461" s="172">
        <f>Q461*H461</f>
        <v>0</v>
      </c>
      <c r="S461" s="172">
        <v>0</v>
      </c>
      <c r="T461" s="173">
        <f>S461*H461</f>
        <v>0</v>
      </c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R461" s="174" t="s">
        <v>235</v>
      </c>
      <c r="AT461" s="174" t="s">
        <v>239</v>
      </c>
      <c r="AU461" s="174" t="s">
        <v>80</v>
      </c>
      <c r="AY461" s="18" t="s">
        <v>156</v>
      </c>
      <c r="BE461" s="175">
        <f>IF(N461="základní",J461,0)</f>
        <v>0</v>
      </c>
      <c r="BF461" s="175">
        <f>IF(N461="snížená",J461,0)</f>
        <v>0</v>
      </c>
      <c r="BG461" s="175">
        <f>IF(N461="zákl. přenesená",J461,0)</f>
        <v>0</v>
      </c>
      <c r="BH461" s="175">
        <f>IF(N461="sníž. přenesená",J461,0)</f>
        <v>0</v>
      </c>
      <c r="BI461" s="175">
        <f>IF(N461="nulová",J461,0)</f>
        <v>0</v>
      </c>
      <c r="BJ461" s="18" t="s">
        <v>76</v>
      </c>
      <c r="BK461" s="175">
        <f>ROUND(I461*H461,2)</f>
        <v>0</v>
      </c>
      <c r="BL461" s="18" t="s">
        <v>193</v>
      </c>
      <c r="BM461" s="174" t="s">
        <v>519</v>
      </c>
    </row>
    <row r="462" s="2" customFormat="1">
      <c r="A462" s="31"/>
      <c r="B462" s="32"/>
      <c r="C462" s="31"/>
      <c r="D462" s="176" t="s">
        <v>162</v>
      </c>
      <c r="E462" s="31"/>
      <c r="F462" s="177" t="s">
        <v>518</v>
      </c>
      <c r="G462" s="31"/>
      <c r="H462" s="31"/>
      <c r="I462" s="31"/>
      <c r="J462" s="31"/>
      <c r="K462" s="31"/>
      <c r="L462" s="32"/>
      <c r="M462" s="178"/>
      <c r="N462" s="179"/>
      <c r="O462" s="69"/>
      <c r="P462" s="69"/>
      <c r="Q462" s="69"/>
      <c r="R462" s="69"/>
      <c r="S462" s="69"/>
      <c r="T462" s="70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T462" s="18" t="s">
        <v>162</v>
      </c>
      <c r="AU462" s="18" t="s">
        <v>80</v>
      </c>
    </row>
    <row r="463" s="14" customFormat="1">
      <c r="A463" s="14"/>
      <c r="B463" s="186"/>
      <c r="C463" s="14"/>
      <c r="D463" s="176" t="s">
        <v>163</v>
      </c>
      <c r="E463" s="187" t="s">
        <v>1</v>
      </c>
      <c r="F463" s="188" t="s">
        <v>520</v>
      </c>
      <c r="G463" s="14"/>
      <c r="H463" s="189">
        <v>12.539999999999999</v>
      </c>
      <c r="I463" s="14"/>
      <c r="J463" s="14"/>
      <c r="K463" s="14"/>
      <c r="L463" s="186"/>
      <c r="M463" s="190"/>
      <c r="N463" s="191"/>
      <c r="O463" s="191"/>
      <c r="P463" s="191"/>
      <c r="Q463" s="191"/>
      <c r="R463" s="191"/>
      <c r="S463" s="191"/>
      <c r="T463" s="192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187" t="s">
        <v>163</v>
      </c>
      <c r="AU463" s="187" t="s">
        <v>80</v>
      </c>
      <c r="AV463" s="14" t="s">
        <v>80</v>
      </c>
      <c r="AW463" s="14" t="s">
        <v>27</v>
      </c>
      <c r="AX463" s="14" t="s">
        <v>71</v>
      </c>
      <c r="AY463" s="187" t="s">
        <v>156</v>
      </c>
    </row>
    <row r="464" s="15" customFormat="1">
      <c r="A464" s="15"/>
      <c r="B464" s="193"/>
      <c r="C464" s="15"/>
      <c r="D464" s="176" t="s">
        <v>163</v>
      </c>
      <c r="E464" s="194" t="s">
        <v>1</v>
      </c>
      <c r="F464" s="195" t="s">
        <v>166</v>
      </c>
      <c r="G464" s="15"/>
      <c r="H464" s="196">
        <v>12.539999999999999</v>
      </c>
      <c r="I464" s="15"/>
      <c r="J464" s="15"/>
      <c r="K464" s="15"/>
      <c r="L464" s="193"/>
      <c r="M464" s="197"/>
      <c r="N464" s="198"/>
      <c r="O464" s="198"/>
      <c r="P464" s="198"/>
      <c r="Q464" s="198"/>
      <c r="R464" s="198"/>
      <c r="S464" s="198"/>
      <c r="T464" s="199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194" t="s">
        <v>163</v>
      </c>
      <c r="AU464" s="194" t="s">
        <v>80</v>
      </c>
      <c r="AV464" s="15" t="s">
        <v>86</v>
      </c>
      <c r="AW464" s="15" t="s">
        <v>27</v>
      </c>
      <c r="AX464" s="15" t="s">
        <v>76</v>
      </c>
      <c r="AY464" s="194" t="s">
        <v>156</v>
      </c>
    </row>
    <row r="465" s="2" customFormat="1" ht="24.15" customHeight="1">
      <c r="A465" s="31"/>
      <c r="B465" s="163"/>
      <c r="C465" s="164" t="s">
        <v>521</v>
      </c>
      <c r="D465" s="164" t="s">
        <v>158</v>
      </c>
      <c r="E465" s="165" t="s">
        <v>522</v>
      </c>
      <c r="F465" s="166" t="s">
        <v>523</v>
      </c>
      <c r="G465" s="167" t="s">
        <v>234</v>
      </c>
      <c r="H465" s="168">
        <v>17.440000000000001</v>
      </c>
      <c r="I465" s="169">
        <v>0</v>
      </c>
      <c r="J465" s="169">
        <f>ROUND(I465*H465,2)</f>
        <v>0</v>
      </c>
      <c r="K465" s="166" t="s">
        <v>1</v>
      </c>
      <c r="L465" s="32"/>
      <c r="M465" s="170" t="s">
        <v>1</v>
      </c>
      <c r="N465" s="171" t="s">
        <v>36</v>
      </c>
      <c r="O465" s="172">
        <v>0</v>
      </c>
      <c r="P465" s="172">
        <f>O465*H465</f>
        <v>0</v>
      </c>
      <c r="Q465" s="172">
        <v>0</v>
      </c>
      <c r="R465" s="172">
        <f>Q465*H465</f>
        <v>0</v>
      </c>
      <c r="S465" s="172">
        <v>0</v>
      </c>
      <c r="T465" s="173">
        <f>S465*H465</f>
        <v>0</v>
      </c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R465" s="174" t="s">
        <v>193</v>
      </c>
      <c r="AT465" s="174" t="s">
        <v>158</v>
      </c>
      <c r="AU465" s="174" t="s">
        <v>80</v>
      </c>
      <c r="AY465" s="18" t="s">
        <v>156</v>
      </c>
      <c r="BE465" s="175">
        <f>IF(N465="základní",J465,0)</f>
        <v>0</v>
      </c>
      <c r="BF465" s="175">
        <f>IF(N465="snížená",J465,0)</f>
        <v>0</v>
      </c>
      <c r="BG465" s="175">
        <f>IF(N465="zákl. přenesená",J465,0)</f>
        <v>0</v>
      </c>
      <c r="BH465" s="175">
        <f>IF(N465="sníž. přenesená",J465,0)</f>
        <v>0</v>
      </c>
      <c r="BI465" s="175">
        <f>IF(N465="nulová",J465,0)</f>
        <v>0</v>
      </c>
      <c r="BJ465" s="18" t="s">
        <v>76</v>
      </c>
      <c r="BK465" s="175">
        <f>ROUND(I465*H465,2)</f>
        <v>0</v>
      </c>
      <c r="BL465" s="18" t="s">
        <v>193</v>
      </c>
      <c r="BM465" s="174" t="s">
        <v>524</v>
      </c>
    </row>
    <row r="466" s="2" customFormat="1">
      <c r="A466" s="31"/>
      <c r="B466" s="32"/>
      <c r="C466" s="31"/>
      <c r="D466" s="176" t="s">
        <v>162</v>
      </c>
      <c r="E466" s="31"/>
      <c r="F466" s="177" t="s">
        <v>523</v>
      </c>
      <c r="G466" s="31"/>
      <c r="H466" s="31"/>
      <c r="I466" s="31"/>
      <c r="J466" s="31"/>
      <c r="K466" s="31"/>
      <c r="L466" s="32"/>
      <c r="M466" s="178"/>
      <c r="N466" s="179"/>
      <c r="O466" s="69"/>
      <c r="P466" s="69"/>
      <c r="Q466" s="69"/>
      <c r="R466" s="69"/>
      <c r="S466" s="69"/>
      <c r="T466" s="70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T466" s="18" t="s">
        <v>162</v>
      </c>
      <c r="AU466" s="18" t="s">
        <v>80</v>
      </c>
    </row>
    <row r="467" s="14" customFormat="1">
      <c r="A467" s="14"/>
      <c r="B467" s="186"/>
      <c r="C467" s="14"/>
      <c r="D467" s="176" t="s">
        <v>163</v>
      </c>
      <c r="E467" s="187" t="s">
        <v>1</v>
      </c>
      <c r="F467" s="188" t="s">
        <v>525</v>
      </c>
      <c r="G467" s="14"/>
      <c r="H467" s="189">
        <v>17.440000000000001</v>
      </c>
      <c r="I467" s="14"/>
      <c r="J467" s="14"/>
      <c r="K467" s="14"/>
      <c r="L467" s="186"/>
      <c r="M467" s="190"/>
      <c r="N467" s="191"/>
      <c r="O467" s="191"/>
      <c r="P467" s="191"/>
      <c r="Q467" s="191"/>
      <c r="R467" s="191"/>
      <c r="S467" s="191"/>
      <c r="T467" s="192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187" t="s">
        <v>163</v>
      </c>
      <c r="AU467" s="187" t="s">
        <v>80</v>
      </c>
      <c r="AV467" s="14" t="s">
        <v>80</v>
      </c>
      <c r="AW467" s="14" t="s">
        <v>27</v>
      </c>
      <c r="AX467" s="14" t="s">
        <v>71</v>
      </c>
      <c r="AY467" s="187" t="s">
        <v>156</v>
      </c>
    </row>
    <row r="468" s="15" customFormat="1">
      <c r="A468" s="15"/>
      <c r="B468" s="193"/>
      <c r="C468" s="15"/>
      <c r="D468" s="176" t="s">
        <v>163</v>
      </c>
      <c r="E468" s="194" t="s">
        <v>1</v>
      </c>
      <c r="F468" s="195" t="s">
        <v>166</v>
      </c>
      <c r="G468" s="15"/>
      <c r="H468" s="196">
        <v>17.440000000000001</v>
      </c>
      <c r="I468" s="15"/>
      <c r="J468" s="15"/>
      <c r="K468" s="15"/>
      <c r="L468" s="193"/>
      <c r="M468" s="197"/>
      <c r="N468" s="198"/>
      <c r="O468" s="198"/>
      <c r="P468" s="198"/>
      <c r="Q468" s="198"/>
      <c r="R468" s="198"/>
      <c r="S468" s="198"/>
      <c r="T468" s="199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194" t="s">
        <v>163</v>
      </c>
      <c r="AU468" s="194" t="s">
        <v>80</v>
      </c>
      <c r="AV468" s="15" t="s">
        <v>86</v>
      </c>
      <c r="AW468" s="15" t="s">
        <v>27</v>
      </c>
      <c r="AX468" s="15" t="s">
        <v>76</v>
      </c>
      <c r="AY468" s="194" t="s">
        <v>156</v>
      </c>
    </row>
    <row r="469" s="2" customFormat="1" ht="21.75" customHeight="1">
      <c r="A469" s="31"/>
      <c r="B469" s="163"/>
      <c r="C469" s="200" t="s">
        <v>357</v>
      </c>
      <c r="D469" s="200" t="s">
        <v>239</v>
      </c>
      <c r="E469" s="201" t="s">
        <v>526</v>
      </c>
      <c r="F469" s="202" t="s">
        <v>527</v>
      </c>
      <c r="G469" s="203" t="s">
        <v>234</v>
      </c>
      <c r="H469" s="204">
        <v>19.184000000000001</v>
      </c>
      <c r="I469" s="205">
        <v>0</v>
      </c>
      <c r="J469" s="205">
        <f>ROUND(I469*H469,2)</f>
        <v>0</v>
      </c>
      <c r="K469" s="202" t="s">
        <v>1</v>
      </c>
      <c r="L469" s="206"/>
      <c r="M469" s="207" t="s">
        <v>1</v>
      </c>
      <c r="N469" s="208" t="s">
        <v>36</v>
      </c>
      <c r="O469" s="172">
        <v>0</v>
      </c>
      <c r="P469" s="172">
        <f>O469*H469</f>
        <v>0</v>
      </c>
      <c r="Q469" s="172">
        <v>0</v>
      </c>
      <c r="R469" s="172">
        <f>Q469*H469</f>
        <v>0</v>
      </c>
      <c r="S469" s="172">
        <v>0</v>
      </c>
      <c r="T469" s="173">
        <f>S469*H469</f>
        <v>0</v>
      </c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R469" s="174" t="s">
        <v>235</v>
      </c>
      <c r="AT469" s="174" t="s">
        <v>239</v>
      </c>
      <c r="AU469" s="174" t="s">
        <v>80</v>
      </c>
      <c r="AY469" s="18" t="s">
        <v>156</v>
      </c>
      <c r="BE469" s="175">
        <f>IF(N469="základní",J469,0)</f>
        <v>0</v>
      </c>
      <c r="BF469" s="175">
        <f>IF(N469="snížená",J469,0)</f>
        <v>0</v>
      </c>
      <c r="BG469" s="175">
        <f>IF(N469="zákl. přenesená",J469,0)</f>
        <v>0</v>
      </c>
      <c r="BH469" s="175">
        <f>IF(N469="sníž. přenesená",J469,0)</f>
        <v>0</v>
      </c>
      <c r="BI469" s="175">
        <f>IF(N469="nulová",J469,0)</f>
        <v>0</v>
      </c>
      <c r="BJ469" s="18" t="s">
        <v>76</v>
      </c>
      <c r="BK469" s="175">
        <f>ROUND(I469*H469,2)</f>
        <v>0</v>
      </c>
      <c r="BL469" s="18" t="s">
        <v>193</v>
      </c>
      <c r="BM469" s="174" t="s">
        <v>528</v>
      </c>
    </row>
    <row r="470" s="2" customFormat="1">
      <c r="A470" s="31"/>
      <c r="B470" s="32"/>
      <c r="C470" s="31"/>
      <c r="D470" s="176" t="s">
        <v>162</v>
      </c>
      <c r="E470" s="31"/>
      <c r="F470" s="177" t="s">
        <v>527</v>
      </c>
      <c r="G470" s="31"/>
      <c r="H470" s="31"/>
      <c r="I470" s="31"/>
      <c r="J470" s="31"/>
      <c r="K470" s="31"/>
      <c r="L470" s="32"/>
      <c r="M470" s="178"/>
      <c r="N470" s="179"/>
      <c r="O470" s="69"/>
      <c r="P470" s="69"/>
      <c r="Q470" s="69"/>
      <c r="R470" s="69"/>
      <c r="S470" s="69"/>
      <c r="T470" s="70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T470" s="18" t="s">
        <v>162</v>
      </c>
      <c r="AU470" s="18" t="s">
        <v>80</v>
      </c>
    </row>
    <row r="471" s="14" customFormat="1">
      <c r="A471" s="14"/>
      <c r="B471" s="186"/>
      <c r="C471" s="14"/>
      <c r="D471" s="176" t="s">
        <v>163</v>
      </c>
      <c r="E471" s="187" t="s">
        <v>1</v>
      </c>
      <c r="F471" s="188" t="s">
        <v>529</v>
      </c>
      <c r="G471" s="14"/>
      <c r="H471" s="189">
        <v>19.184000000000001</v>
      </c>
      <c r="I471" s="14"/>
      <c r="J471" s="14"/>
      <c r="K471" s="14"/>
      <c r="L471" s="186"/>
      <c r="M471" s="190"/>
      <c r="N471" s="191"/>
      <c r="O471" s="191"/>
      <c r="P471" s="191"/>
      <c r="Q471" s="191"/>
      <c r="R471" s="191"/>
      <c r="S471" s="191"/>
      <c r="T471" s="192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187" t="s">
        <v>163</v>
      </c>
      <c r="AU471" s="187" t="s">
        <v>80</v>
      </c>
      <c r="AV471" s="14" t="s">
        <v>80</v>
      </c>
      <c r="AW471" s="14" t="s">
        <v>27</v>
      </c>
      <c r="AX471" s="14" t="s">
        <v>71</v>
      </c>
      <c r="AY471" s="187" t="s">
        <v>156</v>
      </c>
    </row>
    <row r="472" s="15" customFormat="1">
      <c r="A472" s="15"/>
      <c r="B472" s="193"/>
      <c r="C472" s="15"/>
      <c r="D472" s="176" t="s">
        <v>163</v>
      </c>
      <c r="E472" s="194" t="s">
        <v>1</v>
      </c>
      <c r="F472" s="195" t="s">
        <v>166</v>
      </c>
      <c r="G472" s="15"/>
      <c r="H472" s="196">
        <v>19.184000000000001</v>
      </c>
      <c r="I472" s="15"/>
      <c r="J472" s="15"/>
      <c r="K472" s="15"/>
      <c r="L472" s="193"/>
      <c r="M472" s="197"/>
      <c r="N472" s="198"/>
      <c r="O472" s="198"/>
      <c r="P472" s="198"/>
      <c r="Q472" s="198"/>
      <c r="R472" s="198"/>
      <c r="S472" s="198"/>
      <c r="T472" s="199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194" t="s">
        <v>163</v>
      </c>
      <c r="AU472" s="194" t="s">
        <v>80</v>
      </c>
      <c r="AV472" s="15" t="s">
        <v>86</v>
      </c>
      <c r="AW472" s="15" t="s">
        <v>27</v>
      </c>
      <c r="AX472" s="15" t="s">
        <v>76</v>
      </c>
      <c r="AY472" s="194" t="s">
        <v>156</v>
      </c>
    </row>
    <row r="473" s="2" customFormat="1" ht="24.15" customHeight="1">
      <c r="A473" s="31"/>
      <c r="B473" s="163"/>
      <c r="C473" s="164" t="s">
        <v>530</v>
      </c>
      <c r="D473" s="164" t="s">
        <v>158</v>
      </c>
      <c r="E473" s="165" t="s">
        <v>531</v>
      </c>
      <c r="F473" s="166" t="s">
        <v>532</v>
      </c>
      <c r="G473" s="167" t="s">
        <v>268</v>
      </c>
      <c r="H473" s="168">
        <v>2</v>
      </c>
      <c r="I473" s="169">
        <v>0</v>
      </c>
      <c r="J473" s="169">
        <f>ROUND(I473*H473,2)</f>
        <v>0</v>
      </c>
      <c r="K473" s="166" t="s">
        <v>1</v>
      </c>
      <c r="L473" s="32"/>
      <c r="M473" s="170" t="s">
        <v>1</v>
      </c>
      <c r="N473" s="171" t="s">
        <v>36</v>
      </c>
      <c r="O473" s="172">
        <v>0</v>
      </c>
      <c r="P473" s="172">
        <f>O473*H473</f>
        <v>0</v>
      </c>
      <c r="Q473" s="172">
        <v>0</v>
      </c>
      <c r="R473" s="172">
        <f>Q473*H473</f>
        <v>0</v>
      </c>
      <c r="S473" s="172">
        <v>0</v>
      </c>
      <c r="T473" s="173">
        <f>S473*H473</f>
        <v>0</v>
      </c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R473" s="174" t="s">
        <v>193</v>
      </c>
      <c r="AT473" s="174" t="s">
        <v>158</v>
      </c>
      <c r="AU473" s="174" t="s">
        <v>80</v>
      </c>
      <c r="AY473" s="18" t="s">
        <v>156</v>
      </c>
      <c r="BE473" s="175">
        <f>IF(N473="základní",J473,0)</f>
        <v>0</v>
      </c>
      <c r="BF473" s="175">
        <f>IF(N473="snížená",J473,0)</f>
        <v>0</v>
      </c>
      <c r="BG473" s="175">
        <f>IF(N473="zákl. přenesená",J473,0)</f>
        <v>0</v>
      </c>
      <c r="BH473" s="175">
        <f>IF(N473="sníž. přenesená",J473,0)</f>
        <v>0</v>
      </c>
      <c r="BI473" s="175">
        <f>IF(N473="nulová",J473,0)</f>
        <v>0</v>
      </c>
      <c r="BJ473" s="18" t="s">
        <v>76</v>
      </c>
      <c r="BK473" s="175">
        <f>ROUND(I473*H473,2)</f>
        <v>0</v>
      </c>
      <c r="BL473" s="18" t="s">
        <v>193</v>
      </c>
      <c r="BM473" s="174" t="s">
        <v>533</v>
      </c>
    </row>
    <row r="474" s="2" customFormat="1">
      <c r="A474" s="31"/>
      <c r="B474" s="32"/>
      <c r="C474" s="31"/>
      <c r="D474" s="176" t="s">
        <v>162</v>
      </c>
      <c r="E474" s="31"/>
      <c r="F474" s="177" t="s">
        <v>532</v>
      </c>
      <c r="G474" s="31"/>
      <c r="H474" s="31"/>
      <c r="I474" s="31"/>
      <c r="J474" s="31"/>
      <c r="K474" s="31"/>
      <c r="L474" s="32"/>
      <c r="M474" s="178"/>
      <c r="N474" s="179"/>
      <c r="O474" s="69"/>
      <c r="P474" s="69"/>
      <c r="Q474" s="69"/>
      <c r="R474" s="69"/>
      <c r="S474" s="69"/>
      <c r="T474" s="70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T474" s="18" t="s">
        <v>162</v>
      </c>
      <c r="AU474" s="18" t="s">
        <v>80</v>
      </c>
    </row>
    <row r="475" s="13" customFormat="1">
      <c r="A475" s="13"/>
      <c r="B475" s="180"/>
      <c r="C475" s="13"/>
      <c r="D475" s="176" t="s">
        <v>163</v>
      </c>
      <c r="E475" s="181" t="s">
        <v>1</v>
      </c>
      <c r="F475" s="182" t="s">
        <v>433</v>
      </c>
      <c r="G475" s="13"/>
      <c r="H475" s="181" t="s">
        <v>1</v>
      </c>
      <c r="I475" s="13"/>
      <c r="J475" s="13"/>
      <c r="K475" s="13"/>
      <c r="L475" s="180"/>
      <c r="M475" s="183"/>
      <c r="N475" s="184"/>
      <c r="O475" s="184"/>
      <c r="P475" s="184"/>
      <c r="Q475" s="184"/>
      <c r="R475" s="184"/>
      <c r="S475" s="184"/>
      <c r="T475" s="185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181" t="s">
        <v>163</v>
      </c>
      <c r="AU475" s="181" t="s">
        <v>80</v>
      </c>
      <c r="AV475" s="13" t="s">
        <v>76</v>
      </c>
      <c r="AW475" s="13" t="s">
        <v>27</v>
      </c>
      <c r="AX475" s="13" t="s">
        <v>71</v>
      </c>
      <c r="AY475" s="181" t="s">
        <v>156</v>
      </c>
    </row>
    <row r="476" s="13" customFormat="1">
      <c r="A476" s="13"/>
      <c r="B476" s="180"/>
      <c r="C476" s="13"/>
      <c r="D476" s="176" t="s">
        <v>163</v>
      </c>
      <c r="E476" s="181" t="s">
        <v>1</v>
      </c>
      <c r="F476" s="182" t="s">
        <v>534</v>
      </c>
      <c r="G476" s="13"/>
      <c r="H476" s="181" t="s">
        <v>1</v>
      </c>
      <c r="I476" s="13"/>
      <c r="J476" s="13"/>
      <c r="K476" s="13"/>
      <c r="L476" s="180"/>
      <c r="M476" s="183"/>
      <c r="N476" s="184"/>
      <c r="O476" s="184"/>
      <c r="P476" s="184"/>
      <c r="Q476" s="184"/>
      <c r="R476" s="184"/>
      <c r="S476" s="184"/>
      <c r="T476" s="185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181" t="s">
        <v>163</v>
      </c>
      <c r="AU476" s="181" t="s">
        <v>80</v>
      </c>
      <c r="AV476" s="13" t="s">
        <v>76</v>
      </c>
      <c r="AW476" s="13" t="s">
        <v>27</v>
      </c>
      <c r="AX476" s="13" t="s">
        <v>71</v>
      </c>
      <c r="AY476" s="181" t="s">
        <v>156</v>
      </c>
    </row>
    <row r="477" s="14" customFormat="1">
      <c r="A477" s="14"/>
      <c r="B477" s="186"/>
      <c r="C477" s="14"/>
      <c r="D477" s="176" t="s">
        <v>163</v>
      </c>
      <c r="E477" s="187" t="s">
        <v>1</v>
      </c>
      <c r="F477" s="188" t="s">
        <v>80</v>
      </c>
      <c r="G477" s="14"/>
      <c r="H477" s="189">
        <v>2</v>
      </c>
      <c r="I477" s="14"/>
      <c r="J477" s="14"/>
      <c r="K477" s="14"/>
      <c r="L477" s="186"/>
      <c r="M477" s="190"/>
      <c r="N477" s="191"/>
      <c r="O477" s="191"/>
      <c r="P477" s="191"/>
      <c r="Q477" s="191"/>
      <c r="R477" s="191"/>
      <c r="S477" s="191"/>
      <c r="T477" s="192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187" t="s">
        <v>163</v>
      </c>
      <c r="AU477" s="187" t="s">
        <v>80</v>
      </c>
      <c r="AV477" s="14" t="s">
        <v>80</v>
      </c>
      <c r="AW477" s="14" t="s">
        <v>27</v>
      </c>
      <c r="AX477" s="14" t="s">
        <v>71</v>
      </c>
      <c r="AY477" s="187" t="s">
        <v>156</v>
      </c>
    </row>
    <row r="478" s="15" customFormat="1">
      <c r="A478" s="15"/>
      <c r="B478" s="193"/>
      <c r="C478" s="15"/>
      <c r="D478" s="176" t="s">
        <v>163</v>
      </c>
      <c r="E478" s="194" t="s">
        <v>1</v>
      </c>
      <c r="F478" s="195" t="s">
        <v>166</v>
      </c>
      <c r="G478" s="15"/>
      <c r="H478" s="196">
        <v>2</v>
      </c>
      <c r="I478" s="15"/>
      <c r="J478" s="15"/>
      <c r="K478" s="15"/>
      <c r="L478" s="193"/>
      <c r="M478" s="197"/>
      <c r="N478" s="198"/>
      <c r="O478" s="198"/>
      <c r="P478" s="198"/>
      <c r="Q478" s="198"/>
      <c r="R478" s="198"/>
      <c r="S478" s="198"/>
      <c r="T478" s="199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194" t="s">
        <v>163</v>
      </c>
      <c r="AU478" s="194" t="s">
        <v>80</v>
      </c>
      <c r="AV478" s="15" t="s">
        <v>86</v>
      </c>
      <c r="AW478" s="15" t="s">
        <v>27</v>
      </c>
      <c r="AX478" s="15" t="s">
        <v>76</v>
      </c>
      <c r="AY478" s="194" t="s">
        <v>156</v>
      </c>
    </row>
    <row r="479" s="2" customFormat="1" ht="24.15" customHeight="1">
      <c r="A479" s="31"/>
      <c r="B479" s="163"/>
      <c r="C479" s="200" t="s">
        <v>535</v>
      </c>
      <c r="D479" s="200" t="s">
        <v>239</v>
      </c>
      <c r="E479" s="201" t="s">
        <v>536</v>
      </c>
      <c r="F479" s="202" t="s">
        <v>537</v>
      </c>
      <c r="G479" s="203" t="s">
        <v>427</v>
      </c>
      <c r="H479" s="204">
        <v>2</v>
      </c>
      <c r="I479" s="205">
        <v>0</v>
      </c>
      <c r="J479" s="205">
        <f>ROUND(I479*H479,2)</f>
        <v>0</v>
      </c>
      <c r="K479" s="202" t="s">
        <v>1</v>
      </c>
      <c r="L479" s="206"/>
      <c r="M479" s="207" t="s">
        <v>1</v>
      </c>
      <c r="N479" s="208" t="s">
        <v>36</v>
      </c>
      <c r="O479" s="172">
        <v>0</v>
      </c>
      <c r="P479" s="172">
        <f>O479*H479</f>
        <v>0</v>
      </c>
      <c r="Q479" s="172">
        <v>0</v>
      </c>
      <c r="R479" s="172">
        <f>Q479*H479</f>
        <v>0</v>
      </c>
      <c r="S479" s="172">
        <v>0</v>
      </c>
      <c r="T479" s="173">
        <f>S479*H479</f>
        <v>0</v>
      </c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R479" s="174" t="s">
        <v>235</v>
      </c>
      <c r="AT479" s="174" t="s">
        <v>239</v>
      </c>
      <c r="AU479" s="174" t="s">
        <v>80</v>
      </c>
      <c r="AY479" s="18" t="s">
        <v>156</v>
      </c>
      <c r="BE479" s="175">
        <f>IF(N479="základní",J479,0)</f>
        <v>0</v>
      </c>
      <c r="BF479" s="175">
        <f>IF(N479="snížená",J479,0)</f>
        <v>0</v>
      </c>
      <c r="BG479" s="175">
        <f>IF(N479="zákl. přenesená",J479,0)</f>
        <v>0</v>
      </c>
      <c r="BH479" s="175">
        <f>IF(N479="sníž. přenesená",J479,0)</f>
        <v>0</v>
      </c>
      <c r="BI479" s="175">
        <f>IF(N479="nulová",J479,0)</f>
        <v>0</v>
      </c>
      <c r="BJ479" s="18" t="s">
        <v>76</v>
      </c>
      <c r="BK479" s="175">
        <f>ROUND(I479*H479,2)</f>
        <v>0</v>
      </c>
      <c r="BL479" s="18" t="s">
        <v>193</v>
      </c>
      <c r="BM479" s="174" t="s">
        <v>538</v>
      </c>
    </row>
    <row r="480" s="2" customFormat="1">
      <c r="A480" s="31"/>
      <c r="B480" s="32"/>
      <c r="C480" s="31"/>
      <c r="D480" s="176" t="s">
        <v>162</v>
      </c>
      <c r="E480" s="31"/>
      <c r="F480" s="177" t="s">
        <v>537</v>
      </c>
      <c r="G480" s="31"/>
      <c r="H480" s="31"/>
      <c r="I480" s="31"/>
      <c r="J480" s="31"/>
      <c r="K480" s="31"/>
      <c r="L480" s="32"/>
      <c r="M480" s="178"/>
      <c r="N480" s="179"/>
      <c r="O480" s="69"/>
      <c r="P480" s="69"/>
      <c r="Q480" s="69"/>
      <c r="R480" s="69"/>
      <c r="S480" s="69"/>
      <c r="T480" s="70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T480" s="18" t="s">
        <v>162</v>
      </c>
      <c r="AU480" s="18" t="s">
        <v>80</v>
      </c>
    </row>
    <row r="481" s="13" customFormat="1">
      <c r="A481" s="13"/>
      <c r="B481" s="180"/>
      <c r="C481" s="13"/>
      <c r="D481" s="176" t="s">
        <v>163</v>
      </c>
      <c r="E481" s="181" t="s">
        <v>1</v>
      </c>
      <c r="F481" s="182" t="s">
        <v>480</v>
      </c>
      <c r="G481" s="13"/>
      <c r="H481" s="181" t="s">
        <v>1</v>
      </c>
      <c r="I481" s="13"/>
      <c r="J481" s="13"/>
      <c r="K481" s="13"/>
      <c r="L481" s="180"/>
      <c r="M481" s="183"/>
      <c r="N481" s="184"/>
      <c r="O481" s="184"/>
      <c r="P481" s="184"/>
      <c r="Q481" s="184"/>
      <c r="R481" s="184"/>
      <c r="S481" s="184"/>
      <c r="T481" s="185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181" t="s">
        <v>163</v>
      </c>
      <c r="AU481" s="181" t="s">
        <v>80</v>
      </c>
      <c r="AV481" s="13" t="s">
        <v>76</v>
      </c>
      <c r="AW481" s="13" t="s">
        <v>27</v>
      </c>
      <c r="AX481" s="13" t="s">
        <v>71</v>
      </c>
      <c r="AY481" s="181" t="s">
        <v>156</v>
      </c>
    </row>
    <row r="482" s="14" customFormat="1">
      <c r="A482" s="14"/>
      <c r="B482" s="186"/>
      <c r="C482" s="14"/>
      <c r="D482" s="176" t="s">
        <v>163</v>
      </c>
      <c r="E482" s="187" t="s">
        <v>1</v>
      </c>
      <c r="F482" s="188" t="s">
        <v>80</v>
      </c>
      <c r="G482" s="14"/>
      <c r="H482" s="189">
        <v>2</v>
      </c>
      <c r="I482" s="14"/>
      <c r="J482" s="14"/>
      <c r="K482" s="14"/>
      <c r="L482" s="186"/>
      <c r="M482" s="190"/>
      <c r="N482" s="191"/>
      <c r="O482" s="191"/>
      <c r="P482" s="191"/>
      <c r="Q482" s="191"/>
      <c r="R482" s="191"/>
      <c r="S482" s="191"/>
      <c r="T482" s="192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187" t="s">
        <v>163</v>
      </c>
      <c r="AU482" s="187" t="s">
        <v>80</v>
      </c>
      <c r="AV482" s="14" t="s">
        <v>80</v>
      </c>
      <c r="AW482" s="14" t="s">
        <v>27</v>
      </c>
      <c r="AX482" s="14" t="s">
        <v>71</v>
      </c>
      <c r="AY482" s="187" t="s">
        <v>156</v>
      </c>
    </row>
    <row r="483" s="15" customFormat="1">
      <c r="A483" s="15"/>
      <c r="B483" s="193"/>
      <c r="C483" s="15"/>
      <c r="D483" s="176" t="s">
        <v>163</v>
      </c>
      <c r="E483" s="194" t="s">
        <v>1</v>
      </c>
      <c r="F483" s="195" t="s">
        <v>166</v>
      </c>
      <c r="G483" s="15"/>
      <c r="H483" s="196">
        <v>2</v>
      </c>
      <c r="I483" s="15"/>
      <c r="J483" s="15"/>
      <c r="K483" s="15"/>
      <c r="L483" s="193"/>
      <c r="M483" s="197"/>
      <c r="N483" s="198"/>
      <c r="O483" s="198"/>
      <c r="P483" s="198"/>
      <c r="Q483" s="198"/>
      <c r="R483" s="198"/>
      <c r="S483" s="198"/>
      <c r="T483" s="199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T483" s="194" t="s">
        <v>163</v>
      </c>
      <c r="AU483" s="194" t="s">
        <v>80</v>
      </c>
      <c r="AV483" s="15" t="s">
        <v>86</v>
      </c>
      <c r="AW483" s="15" t="s">
        <v>27</v>
      </c>
      <c r="AX483" s="15" t="s">
        <v>76</v>
      </c>
      <c r="AY483" s="194" t="s">
        <v>156</v>
      </c>
    </row>
    <row r="484" s="2" customFormat="1" ht="16.5" customHeight="1">
      <c r="A484" s="31"/>
      <c r="B484" s="163"/>
      <c r="C484" s="164" t="s">
        <v>539</v>
      </c>
      <c r="D484" s="164" t="s">
        <v>158</v>
      </c>
      <c r="E484" s="165" t="s">
        <v>540</v>
      </c>
      <c r="F484" s="166" t="s">
        <v>541</v>
      </c>
      <c r="G484" s="167" t="s">
        <v>427</v>
      </c>
      <c r="H484" s="168">
        <v>3</v>
      </c>
      <c r="I484" s="169">
        <v>0</v>
      </c>
      <c r="J484" s="169">
        <f>ROUND(I484*H484,2)</f>
        <v>0</v>
      </c>
      <c r="K484" s="166" t="s">
        <v>1</v>
      </c>
      <c r="L484" s="32"/>
      <c r="M484" s="170" t="s">
        <v>1</v>
      </c>
      <c r="N484" s="171" t="s">
        <v>36</v>
      </c>
      <c r="O484" s="172">
        <v>0</v>
      </c>
      <c r="P484" s="172">
        <f>O484*H484</f>
        <v>0</v>
      </c>
      <c r="Q484" s="172">
        <v>0</v>
      </c>
      <c r="R484" s="172">
        <f>Q484*H484</f>
        <v>0</v>
      </c>
      <c r="S484" s="172">
        <v>0</v>
      </c>
      <c r="T484" s="173">
        <f>S484*H484</f>
        <v>0</v>
      </c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R484" s="174" t="s">
        <v>193</v>
      </c>
      <c r="AT484" s="174" t="s">
        <v>158</v>
      </c>
      <c r="AU484" s="174" t="s">
        <v>80</v>
      </c>
      <c r="AY484" s="18" t="s">
        <v>156</v>
      </c>
      <c r="BE484" s="175">
        <f>IF(N484="základní",J484,0)</f>
        <v>0</v>
      </c>
      <c r="BF484" s="175">
        <f>IF(N484="snížená",J484,0)</f>
        <v>0</v>
      </c>
      <c r="BG484" s="175">
        <f>IF(N484="zákl. přenesená",J484,0)</f>
        <v>0</v>
      </c>
      <c r="BH484" s="175">
        <f>IF(N484="sníž. přenesená",J484,0)</f>
        <v>0</v>
      </c>
      <c r="BI484" s="175">
        <f>IF(N484="nulová",J484,0)</f>
        <v>0</v>
      </c>
      <c r="BJ484" s="18" t="s">
        <v>76</v>
      </c>
      <c r="BK484" s="175">
        <f>ROUND(I484*H484,2)</f>
        <v>0</v>
      </c>
      <c r="BL484" s="18" t="s">
        <v>193</v>
      </c>
      <c r="BM484" s="174" t="s">
        <v>542</v>
      </c>
    </row>
    <row r="485" s="2" customFormat="1">
      <c r="A485" s="31"/>
      <c r="B485" s="32"/>
      <c r="C485" s="31"/>
      <c r="D485" s="176" t="s">
        <v>162</v>
      </c>
      <c r="E485" s="31"/>
      <c r="F485" s="177" t="s">
        <v>541</v>
      </c>
      <c r="G485" s="31"/>
      <c r="H485" s="31"/>
      <c r="I485" s="31"/>
      <c r="J485" s="31"/>
      <c r="K485" s="31"/>
      <c r="L485" s="32"/>
      <c r="M485" s="178"/>
      <c r="N485" s="179"/>
      <c r="O485" s="69"/>
      <c r="P485" s="69"/>
      <c r="Q485" s="69"/>
      <c r="R485" s="69"/>
      <c r="S485" s="69"/>
      <c r="T485" s="70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T485" s="18" t="s">
        <v>162</v>
      </c>
      <c r="AU485" s="18" t="s">
        <v>80</v>
      </c>
    </row>
    <row r="486" s="2" customFormat="1" ht="24.15" customHeight="1">
      <c r="A486" s="31"/>
      <c r="B486" s="163"/>
      <c r="C486" s="164" t="s">
        <v>543</v>
      </c>
      <c r="D486" s="164" t="s">
        <v>158</v>
      </c>
      <c r="E486" s="165" t="s">
        <v>544</v>
      </c>
      <c r="F486" s="166" t="s">
        <v>545</v>
      </c>
      <c r="G486" s="167" t="s">
        <v>356</v>
      </c>
      <c r="H486" s="168">
        <v>11699.763999999999</v>
      </c>
      <c r="I486" s="169">
        <v>0</v>
      </c>
      <c r="J486" s="169">
        <f>ROUND(I486*H486,2)</f>
        <v>0</v>
      </c>
      <c r="K486" s="166" t="s">
        <v>1</v>
      </c>
      <c r="L486" s="32"/>
      <c r="M486" s="170" t="s">
        <v>1</v>
      </c>
      <c r="N486" s="171" t="s">
        <v>36</v>
      </c>
      <c r="O486" s="172">
        <v>0</v>
      </c>
      <c r="P486" s="172">
        <f>O486*H486</f>
        <v>0</v>
      </c>
      <c r="Q486" s="172">
        <v>0</v>
      </c>
      <c r="R486" s="172">
        <f>Q486*H486</f>
        <v>0</v>
      </c>
      <c r="S486" s="172">
        <v>0</v>
      </c>
      <c r="T486" s="173">
        <f>S486*H486</f>
        <v>0</v>
      </c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R486" s="174" t="s">
        <v>193</v>
      </c>
      <c r="AT486" s="174" t="s">
        <v>158</v>
      </c>
      <c r="AU486" s="174" t="s">
        <v>80</v>
      </c>
      <c r="AY486" s="18" t="s">
        <v>156</v>
      </c>
      <c r="BE486" s="175">
        <f>IF(N486="základní",J486,0)</f>
        <v>0</v>
      </c>
      <c r="BF486" s="175">
        <f>IF(N486="snížená",J486,0)</f>
        <v>0</v>
      </c>
      <c r="BG486" s="175">
        <f>IF(N486="zákl. přenesená",J486,0)</f>
        <v>0</v>
      </c>
      <c r="BH486" s="175">
        <f>IF(N486="sníž. přenesená",J486,0)</f>
        <v>0</v>
      </c>
      <c r="BI486" s="175">
        <f>IF(N486="nulová",J486,0)</f>
        <v>0</v>
      </c>
      <c r="BJ486" s="18" t="s">
        <v>76</v>
      </c>
      <c r="BK486" s="175">
        <f>ROUND(I486*H486,2)</f>
        <v>0</v>
      </c>
      <c r="BL486" s="18" t="s">
        <v>193</v>
      </c>
      <c r="BM486" s="174" t="s">
        <v>546</v>
      </c>
    </row>
    <row r="487" s="2" customFormat="1">
      <c r="A487" s="31"/>
      <c r="B487" s="32"/>
      <c r="C487" s="31"/>
      <c r="D487" s="176" t="s">
        <v>162</v>
      </c>
      <c r="E487" s="31"/>
      <c r="F487" s="177" t="s">
        <v>545</v>
      </c>
      <c r="G487" s="31"/>
      <c r="H487" s="31"/>
      <c r="I487" s="31"/>
      <c r="J487" s="31"/>
      <c r="K487" s="31"/>
      <c r="L487" s="32"/>
      <c r="M487" s="178"/>
      <c r="N487" s="179"/>
      <c r="O487" s="69"/>
      <c r="P487" s="69"/>
      <c r="Q487" s="69"/>
      <c r="R487" s="69"/>
      <c r="S487" s="69"/>
      <c r="T487" s="70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T487" s="18" t="s">
        <v>162</v>
      </c>
      <c r="AU487" s="18" t="s">
        <v>80</v>
      </c>
    </row>
    <row r="488" s="12" customFormat="1" ht="22.8" customHeight="1">
      <c r="A488" s="12"/>
      <c r="B488" s="151"/>
      <c r="C488" s="12"/>
      <c r="D488" s="152" t="s">
        <v>70</v>
      </c>
      <c r="E488" s="161" t="s">
        <v>547</v>
      </c>
      <c r="F488" s="161" t="s">
        <v>548</v>
      </c>
      <c r="G488" s="12"/>
      <c r="H488" s="12"/>
      <c r="I488" s="12"/>
      <c r="J488" s="162">
        <f>BK488</f>
        <v>0</v>
      </c>
      <c r="K488" s="12"/>
      <c r="L488" s="151"/>
      <c r="M488" s="155"/>
      <c r="N488" s="156"/>
      <c r="O488" s="156"/>
      <c r="P488" s="157">
        <f>SUM(P489:P556)</f>
        <v>0</v>
      </c>
      <c r="Q488" s="156"/>
      <c r="R488" s="157">
        <f>SUM(R489:R556)</f>
        <v>0</v>
      </c>
      <c r="S488" s="156"/>
      <c r="T488" s="158">
        <f>SUM(T489:T556)</f>
        <v>0</v>
      </c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R488" s="152" t="s">
        <v>80</v>
      </c>
      <c r="AT488" s="159" t="s">
        <v>70</v>
      </c>
      <c r="AU488" s="159" t="s">
        <v>76</v>
      </c>
      <c r="AY488" s="152" t="s">
        <v>156</v>
      </c>
      <c r="BK488" s="160">
        <f>SUM(BK489:BK556)</f>
        <v>0</v>
      </c>
    </row>
    <row r="489" s="2" customFormat="1" ht="16.5" customHeight="1">
      <c r="A489" s="31"/>
      <c r="B489" s="163"/>
      <c r="C489" s="164" t="s">
        <v>549</v>
      </c>
      <c r="D489" s="164" t="s">
        <v>158</v>
      </c>
      <c r="E489" s="165" t="s">
        <v>550</v>
      </c>
      <c r="F489" s="166" t="s">
        <v>551</v>
      </c>
      <c r="G489" s="167" t="s">
        <v>192</v>
      </c>
      <c r="H489" s="168">
        <v>58.299999999999997</v>
      </c>
      <c r="I489" s="169">
        <v>0</v>
      </c>
      <c r="J489" s="169">
        <f>ROUND(I489*H489,2)</f>
        <v>0</v>
      </c>
      <c r="K489" s="166" t="s">
        <v>1</v>
      </c>
      <c r="L489" s="32"/>
      <c r="M489" s="170" t="s">
        <v>1</v>
      </c>
      <c r="N489" s="171" t="s">
        <v>36</v>
      </c>
      <c r="O489" s="172">
        <v>0</v>
      </c>
      <c r="P489" s="172">
        <f>O489*H489</f>
        <v>0</v>
      </c>
      <c r="Q489" s="172">
        <v>0</v>
      </c>
      <c r="R489" s="172">
        <f>Q489*H489</f>
        <v>0</v>
      </c>
      <c r="S489" s="172">
        <v>0</v>
      </c>
      <c r="T489" s="173">
        <f>S489*H489</f>
        <v>0</v>
      </c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R489" s="174" t="s">
        <v>193</v>
      </c>
      <c r="AT489" s="174" t="s">
        <v>158</v>
      </c>
      <c r="AU489" s="174" t="s">
        <v>80</v>
      </c>
      <c r="AY489" s="18" t="s">
        <v>156</v>
      </c>
      <c r="BE489" s="175">
        <f>IF(N489="základní",J489,0)</f>
        <v>0</v>
      </c>
      <c r="BF489" s="175">
        <f>IF(N489="snížená",J489,0)</f>
        <v>0</v>
      </c>
      <c r="BG489" s="175">
        <f>IF(N489="zákl. přenesená",J489,0)</f>
        <v>0</v>
      </c>
      <c r="BH489" s="175">
        <f>IF(N489="sníž. přenesená",J489,0)</f>
        <v>0</v>
      </c>
      <c r="BI489" s="175">
        <f>IF(N489="nulová",J489,0)</f>
        <v>0</v>
      </c>
      <c r="BJ489" s="18" t="s">
        <v>76</v>
      </c>
      <c r="BK489" s="175">
        <f>ROUND(I489*H489,2)</f>
        <v>0</v>
      </c>
      <c r="BL489" s="18" t="s">
        <v>193</v>
      </c>
      <c r="BM489" s="174" t="s">
        <v>552</v>
      </c>
    </row>
    <row r="490" s="2" customFormat="1">
      <c r="A490" s="31"/>
      <c r="B490" s="32"/>
      <c r="C490" s="31"/>
      <c r="D490" s="176" t="s">
        <v>162</v>
      </c>
      <c r="E490" s="31"/>
      <c r="F490" s="177" t="s">
        <v>551</v>
      </c>
      <c r="G490" s="31"/>
      <c r="H490" s="31"/>
      <c r="I490" s="31"/>
      <c r="J490" s="31"/>
      <c r="K490" s="31"/>
      <c r="L490" s="32"/>
      <c r="M490" s="178"/>
      <c r="N490" s="179"/>
      <c r="O490" s="69"/>
      <c r="P490" s="69"/>
      <c r="Q490" s="69"/>
      <c r="R490" s="69"/>
      <c r="S490" s="69"/>
      <c r="T490" s="70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T490" s="18" t="s">
        <v>162</v>
      </c>
      <c r="AU490" s="18" t="s">
        <v>80</v>
      </c>
    </row>
    <row r="491" s="14" customFormat="1">
      <c r="A491" s="14"/>
      <c r="B491" s="186"/>
      <c r="C491" s="14"/>
      <c r="D491" s="176" t="s">
        <v>163</v>
      </c>
      <c r="E491" s="187" t="s">
        <v>1</v>
      </c>
      <c r="F491" s="188" t="s">
        <v>553</v>
      </c>
      <c r="G491" s="14"/>
      <c r="H491" s="189">
        <v>58.299999999999997</v>
      </c>
      <c r="I491" s="14"/>
      <c r="J491" s="14"/>
      <c r="K491" s="14"/>
      <c r="L491" s="186"/>
      <c r="M491" s="190"/>
      <c r="N491" s="191"/>
      <c r="O491" s="191"/>
      <c r="P491" s="191"/>
      <c r="Q491" s="191"/>
      <c r="R491" s="191"/>
      <c r="S491" s="191"/>
      <c r="T491" s="192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187" t="s">
        <v>163</v>
      </c>
      <c r="AU491" s="187" t="s">
        <v>80</v>
      </c>
      <c r="AV491" s="14" t="s">
        <v>80</v>
      </c>
      <c r="AW491" s="14" t="s">
        <v>27</v>
      </c>
      <c r="AX491" s="14" t="s">
        <v>71</v>
      </c>
      <c r="AY491" s="187" t="s">
        <v>156</v>
      </c>
    </row>
    <row r="492" s="15" customFormat="1">
      <c r="A492" s="15"/>
      <c r="B492" s="193"/>
      <c r="C492" s="15"/>
      <c r="D492" s="176" t="s">
        <v>163</v>
      </c>
      <c r="E492" s="194" t="s">
        <v>1</v>
      </c>
      <c r="F492" s="195" t="s">
        <v>166</v>
      </c>
      <c r="G492" s="15"/>
      <c r="H492" s="196">
        <v>58.299999999999997</v>
      </c>
      <c r="I492" s="15"/>
      <c r="J492" s="15"/>
      <c r="K492" s="15"/>
      <c r="L492" s="193"/>
      <c r="M492" s="197"/>
      <c r="N492" s="198"/>
      <c r="O492" s="198"/>
      <c r="P492" s="198"/>
      <c r="Q492" s="198"/>
      <c r="R492" s="198"/>
      <c r="S492" s="198"/>
      <c r="T492" s="199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194" t="s">
        <v>163</v>
      </c>
      <c r="AU492" s="194" t="s">
        <v>80</v>
      </c>
      <c r="AV492" s="15" t="s">
        <v>86</v>
      </c>
      <c r="AW492" s="15" t="s">
        <v>27</v>
      </c>
      <c r="AX492" s="15" t="s">
        <v>76</v>
      </c>
      <c r="AY492" s="194" t="s">
        <v>156</v>
      </c>
    </row>
    <row r="493" s="2" customFormat="1" ht="16.5" customHeight="1">
      <c r="A493" s="31"/>
      <c r="B493" s="163"/>
      <c r="C493" s="164" t="s">
        <v>554</v>
      </c>
      <c r="D493" s="164" t="s">
        <v>158</v>
      </c>
      <c r="E493" s="165" t="s">
        <v>555</v>
      </c>
      <c r="F493" s="166" t="s">
        <v>556</v>
      </c>
      <c r="G493" s="167" t="s">
        <v>192</v>
      </c>
      <c r="H493" s="168">
        <v>58.299999999999997</v>
      </c>
      <c r="I493" s="169">
        <v>0</v>
      </c>
      <c r="J493" s="169">
        <f>ROUND(I493*H493,2)</f>
        <v>0</v>
      </c>
      <c r="K493" s="166" t="s">
        <v>1</v>
      </c>
      <c r="L493" s="32"/>
      <c r="M493" s="170" t="s">
        <v>1</v>
      </c>
      <c r="N493" s="171" t="s">
        <v>36</v>
      </c>
      <c r="O493" s="172">
        <v>0</v>
      </c>
      <c r="P493" s="172">
        <f>O493*H493</f>
        <v>0</v>
      </c>
      <c r="Q493" s="172">
        <v>0</v>
      </c>
      <c r="R493" s="172">
        <f>Q493*H493</f>
        <v>0</v>
      </c>
      <c r="S493" s="172">
        <v>0</v>
      </c>
      <c r="T493" s="173">
        <f>S493*H493</f>
        <v>0</v>
      </c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R493" s="174" t="s">
        <v>193</v>
      </c>
      <c r="AT493" s="174" t="s">
        <v>158</v>
      </c>
      <c r="AU493" s="174" t="s">
        <v>80</v>
      </c>
      <c r="AY493" s="18" t="s">
        <v>156</v>
      </c>
      <c r="BE493" s="175">
        <f>IF(N493="základní",J493,0)</f>
        <v>0</v>
      </c>
      <c r="BF493" s="175">
        <f>IF(N493="snížená",J493,0)</f>
        <v>0</v>
      </c>
      <c r="BG493" s="175">
        <f>IF(N493="zákl. přenesená",J493,0)</f>
        <v>0</v>
      </c>
      <c r="BH493" s="175">
        <f>IF(N493="sníž. přenesená",J493,0)</f>
        <v>0</v>
      </c>
      <c r="BI493" s="175">
        <f>IF(N493="nulová",J493,0)</f>
        <v>0</v>
      </c>
      <c r="BJ493" s="18" t="s">
        <v>76</v>
      </c>
      <c r="BK493" s="175">
        <f>ROUND(I493*H493,2)</f>
        <v>0</v>
      </c>
      <c r="BL493" s="18" t="s">
        <v>193</v>
      </c>
      <c r="BM493" s="174" t="s">
        <v>557</v>
      </c>
    </row>
    <row r="494" s="2" customFormat="1">
      <c r="A494" s="31"/>
      <c r="B494" s="32"/>
      <c r="C494" s="31"/>
      <c r="D494" s="176" t="s">
        <v>162</v>
      </c>
      <c r="E494" s="31"/>
      <c r="F494" s="177" t="s">
        <v>556</v>
      </c>
      <c r="G494" s="31"/>
      <c r="H494" s="31"/>
      <c r="I494" s="31"/>
      <c r="J494" s="31"/>
      <c r="K494" s="31"/>
      <c r="L494" s="32"/>
      <c r="M494" s="178"/>
      <c r="N494" s="179"/>
      <c r="O494" s="69"/>
      <c r="P494" s="69"/>
      <c r="Q494" s="69"/>
      <c r="R494" s="69"/>
      <c r="S494" s="69"/>
      <c r="T494" s="70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T494" s="18" t="s">
        <v>162</v>
      </c>
      <c r="AU494" s="18" t="s">
        <v>80</v>
      </c>
    </row>
    <row r="495" s="13" customFormat="1">
      <c r="A495" s="13"/>
      <c r="B495" s="180"/>
      <c r="C495" s="13"/>
      <c r="D495" s="176" t="s">
        <v>163</v>
      </c>
      <c r="E495" s="181" t="s">
        <v>1</v>
      </c>
      <c r="F495" s="182" t="s">
        <v>329</v>
      </c>
      <c r="G495" s="13"/>
      <c r="H495" s="181" t="s">
        <v>1</v>
      </c>
      <c r="I495" s="13"/>
      <c r="J495" s="13"/>
      <c r="K495" s="13"/>
      <c r="L495" s="180"/>
      <c r="M495" s="183"/>
      <c r="N495" s="184"/>
      <c r="O495" s="184"/>
      <c r="P495" s="184"/>
      <c r="Q495" s="184"/>
      <c r="R495" s="184"/>
      <c r="S495" s="184"/>
      <c r="T495" s="185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181" t="s">
        <v>163</v>
      </c>
      <c r="AU495" s="181" t="s">
        <v>80</v>
      </c>
      <c r="AV495" s="13" t="s">
        <v>76</v>
      </c>
      <c r="AW495" s="13" t="s">
        <v>27</v>
      </c>
      <c r="AX495" s="13" t="s">
        <v>71</v>
      </c>
      <c r="AY495" s="181" t="s">
        <v>156</v>
      </c>
    </row>
    <row r="496" s="14" customFormat="1">
      <c r="A496" s="14"/>
      <c r="B496" s="186"/>
      <c r="C496" s="14"/>
      <c r="D496" s="176" t="s">
        <v>163</v>
      </c>
      <c r="E496" s="187" t="s">
        <v>1</v>
      </c>
      <c r="F496" s="188" t="s">
        <v>330</v>
      </c>
      <c r="G496" s="14"/>
      <c r="H496" s="189">
        <v>46.899999999999999</v>
      </c>
      <c r="I496" s="14"/>
      <c r="J496" s="14"/>
      <c r="K496" s="14"/>
      <c r="L496" s="186"/>
      <c r="M496" s="190"/>
      <c r="N496" s="191"/>
      <c r="O496" s="191"/>
      <c r="P496" s="191"/>
      <c r="Q496" s="191"/>
      <c r="R496" s="191"/>
      <c r="S496" s="191"/>
      <c r="T496" s="192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187" t="s">
        <v>163</v>
      </c>
      <c r="AU496" s="187" t="s">
        <v>80</v>
      </c>
      <c r="AV496" s="14" t="s">
        <v>80</v>
      </c>
      <c r="AW496" s="14" t="s">
        <v>27</v>
      </c>
      <c r="AX496" s="14" t="s">
        <v>71</v>
      </c>
      <c r="AY496" s="187" t="s">
        <v>156</v>
      </c>
    </row>
    <row r="497" s="13" customFormat="1">
      <c r="A497" s="13"/>
      <c r="B497" s="180"/>
      <c r="C497" s="13"/>
      <c r="D497" s="176" t="s">
        <v>163</v>
      </c>
      <c r="E497" s="181" t="s">
        <v>1</v>
      </c>
      <c r="F497" s="182" t="s">
        <v>331</v>
      </c>
      <c r="G497" s="13"/>
      <c r="H497" s="181" t="s">
        <v>1</v>
      </c>
      <c r="I497" s="13"/>
      <c r="J497" s="13"/>
      <c r="K497" s="13"/>
      <c r="L497" s="180"/>
      <c r="M497" s="183"/>
      <c r="N497" s="184"/>
      <c r="O497" s="184"/>
      <c r="P497" s="184"/>
      <c r="Q497" s="184"/>
      <c r="R497" s="184"/>
      <c r="S497" s="184"/>
      <c r="T497" s="185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181" t="s">
        <v>163</v>
      </c>
      <c r="AU497" s="181" t="s">
        <v>80</v>
      </c>
      <c r="AV497" s="13" t="s">
        <v>76</v>
      </c>
      <c r="AW497" s="13" t="s">
        <v>27</v>
      </c>
      <c r="AX497" s="13" t="s">
        <v>71</v>
      </c>
      <c r="AY497" s="181" t="s">
        <v>156</v>
      </c>
    </row>
    <row r="498" s="14" customFormat="1">
      <c r="A498" s="14"/>
      <c r="B498" s="186"/>
      <c r="C498" s="14"/>
      <c r="D498" s="176" t="s">
        <v>163</v>
      </c>
      <c r="E498" s="187" t="s">
        <v>1</v>
      </c>
      <c r="F498" s="188" t="s">
        <v>332</v>
      </c>
      <c r="G498" s="14"/>
      <c r="H498" s="189">
        <v>11.4</v>
      </c>
      <c r="I498" s="14"/>
      <c r="J498" s="14"/>
      <c r="K498" s="14"/>
      <c r="L498" s="186"/>
      <c r="M498" s="190"/>
      <c r="N498" s="191"/>
      <c r="O498" s="191"/>
      <c r="P498" s="191"/>
      <c r="Q498" s="191"/>
      <c r="R498" s="191"/>
      <c r="S498" s="191"/>
      <c r="T498" s="192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187" t="s">
        <v>163</v>
      </c>
      <c r="AU498" s="187" t="s">
        <v>80</v>
      </c>
      <c r="AV498" s="14" t="s">
        <v>80</v>
      </c>
      <c r="AW498" s="14" t="s">
        <v>27</v>
      </c>
      <c r="AX498" s="14" t="s">
        <v>71</v>
      </c>
      <c r="AY498" s="187" t="s">
        <v>156</v>
      </c>
    </row>
    <row r="499" s="15" customFormat="1">
      <c r="A499" s="15"/>
      <c r="B499" s="193"/>
      <c r="C499" s="15"/>
      <c r="D499" s="176" t="s">
        <v>163</v>
      </c>
      <c r="E499" s="194" t="s">
        <v>1</v>
      </c>
      <c r="F499" s="195" t="s">
        <v>166</v>
      </c>
      <c r="G499" s="15"/>
      <c r="H499" s="196">
        <v>58.299999999999997</v>
      </c>
      <c r="I499" s="15"/>
      <c r="J499" s="15"/>
      <c r="K499" s="15"/>
      <c r="L499" s="193"/>
      <c r="M499" s="197"/>
      <c r="N499" s="198"/>
      <c r="O499" s="198"/>
      <c r="P499" s="198"/>
      <c r="Q499" s="198"/>
      <c r="R499" s="198"/>
      <c r="S499" s="198"/>
      <c r="T499" s="199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T499" s="194" t="s">
        <v>163</v>
      </c>
      <c r="AU499" s="194" t="s">
        <v>80</v>
      </c>
      <c r="AV499" s="15" t="s">
        <v>86</v>
      </c>
      <c r="AW499" s="15" t="s">
        <v>27</v>
      </c>
      <c r="AX499" s="15" t="s">
        <v>76</v>
      </c>
      <c r="AY499" s="194" t="s">
        <v>156</v>
      </c>
    </row>
    <row r="500" s="2" customFormat="1" ht="21.75" customHeight="1">
      <c r="A500" s="31"/>
      <c r="B500" s="163"/>
      <c r="C500" s="164" t="s">
        <v>558</v>
      </c>
      <c r="D500" s="164" t="s">
        <v>158</v>
      </c>
      <c r="E500" s="165" t="s">
        <v>559</v>
      </c>
      <c r="F500" s="166" t="s">
        <v>560</v>
      </c>
      <c r="G500" s="167" t="s">
        <v>192</v>
      </c>
      <c r="H500" s="168">
        <v>58.299999999999997</v>
      </c>
      <c r="I500" s="169">
        <v>0</v>
      </c>
      <c r="J500" s="169">
        <f>ROUND(I500*H500,2)</f>
        <v>0</v>
      </c>
      <c r="K500" s="166" t="s">
        <v>1</v>
      </c>
      <c r="L500" s="32"/>
      <c r="M500" s="170" t="s">
        <v>1</v>
      </c>
      <c r="N500" s="171" t="s">
        <v>36</v>
      </c>
      <c r="O500" s="172">
        <v>0</v>
      </c>
      <c r="P500" s="172">
        <f>O500*H500</f>
        <v>0</v>
      </c>
      <c r="Q500" s="172">
        <v>0</v>
      </c>
      <c r="R500" s="172">
        <f>Q500*H500</f>
        <v>0</v>
      </c>
      <c r="S500" s="172">
        <v>0</v>
      </c>
      <c r="T500" s="173">
        <f>S500*H500</f>
        <v>0</v>
      </c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R500" s="174" t="s">
        <v>193</v>
      </c>
      <c r="AT500" s="174" t="s">
        <v>158</v>
      </c>
      <c r="AU500" s="174" t="s">
        <v>80</v>
      </c>
      <c r="AY500" s="18" t="s">
        <v>156</v>
      </c>
      <c r="BE500" s="175">
        <f>IF(N500="základní",J500,0)</f>
        <v>0</v>
      </c>
      <c r="BF500" s="175">
        <f>IF(N500="snížená",J500,0)</f>
        <v>0</v>
      </c>
      <c r="BG500" s="175">
        <f>IF(N500="zákl. přenesená",J500,0)</f>
        <v>0</v>
      </c>
      <c r="BH500" s="175">
        <f>IF(N500="sníž. přenesená",J500,0)</f>
        <v>0</v>
      </c>
      <c r="BI500" s="175">
        <f>IF(N500="nulová",J500,0)</f>
        <v>0</v>
      </c>
      <c r="BJ500" s="18" t="s">
        <v>76</v>
      </c>
      <c r="BK500" s="175">
        <f>ROUND(I500*H500,2)</f>
        <v>0</v>
      </c>
      <c r="BL500" s="18" t="s">
        <v>193</v>
      </c>
      <c r="BM500" s="174" t="s">
        <v>561</v>
      </c>
    </row>
    <row r="501" s="2" customFormat="1">
      <c r="A501" s="31"/>
      <c r="B501" s="32"/>
      <c r="C501" s="31"/>
      <c r="D501" s="176" t="s">
        <v>162</v>
      </c>
      <c r="E501" s="31"/>
      <c r="F501" s="177" t="s">
        <v>560</v>
      </c>
      <c r="G501" s="31"/>
      <c r="H501" s="31"/>
      <c r="I501" s="31"/>
      <c r="J501" s="31"/>
      <c r="K501" s="31"/>
      <c r="L501" s="32"/>
      <c r="M501" s="178"/>
      <c r="N501" s="179"/>
      <c r="O501" s="69"/>
      <c r="P501" s="69"/>
      <c r="Q501" s="69"/>
      <c r="R501" s="69"/>
      <c r="S501" s="69"/>
      <c r="T501" s="70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T501" s="18" t="s">
        <v>162</v>
      </c>
      <c r="AU501" s="18" t="s">
        <v>80</v>
      </c>
    </row>
    <row r="502" s="2" customFormat="1" ht="24.15" customHeight="1">
      <c r="A502" s="31"/>
      <c r="B502" s="163"/>
      <c r="C502" s="164" t="s">
        <v>363</v>
      </c>
      <c r="D502" s="164" t="s">
        <v>158</v>
      </c>
      <c r="E502" s="165" t="s">
        <v>562</v>
      </c>
      <c r="F502" s="166" t="s">
        <v>563</v>
      </c>
      <c r="G502" s="167" t="s">
        <v>234</v>
      </c>
      <c r="H502" s="168">
        <v>60</v>
      </c>
      <c r="I502" s="169">
        <v>0</v>
      </c>
      <c r="J502" s="169">
        <f>ROUND(I502*H502,2)</f>
        <v>0</v>
      </c>
      <c r="K502" s="166" t="s">
        <v>1</v>
      </c>
      <c r="L502" s="32"/>
      <c r="M502" s="170" t="s">
        <v>1</v>
      </c>
      <c r="N502" s="171" t="s">
        <v>36</v>
      </c>
      <c r="O502" s="172">
        <v>0</v>
      </c>
      <c r="P502" s="172">
        <f>O502*H502</f>
        <v>0</v>
      </c>
      <c r="Q502" s="172">
        <v>0</v>
      </c>
      <c r="R502" s="172">
        <f>Q502*H502</f>
        <v>0</v>
      </c>
      <c r="S502" s="172">
        <v>0</v>
      </c>
      <c r="T502" s="173">
        <f>S502*H502</f>
        <v>0</v>
      </c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R502" s="174" t="s">
        <v>193</v>
      </c>
      <c r="AT502" s="174" t="s">
        <v>158</v>
      </c>
      <c r="AU502" s="174" t="s">
        <v>80</v>
      </c>
      <c r="AY502" s="18" t="s">
        <v>156</v>
      </c>
      <c r="BE502" s="175">
        <f>IF(N502="základní",J502,0)</f>
        <v>0</v>
      </c>
      <c r="BF502" s="175">
        <f>IF(N502="snížená",J502,0)</f>
        <v>0</v>
      </c>
      <c r="BG502" s="175">
        <f>IF(N502="zákl. přenesená",J502,0)</f>
        <v>0</v>
      </c>
      <c r="BH502" s="175">
        <f>IF(N502="sníž. přenesená",J502,0)</f>
        <v>0</v>
      </c>
      <c r="BI502" s="175">
        <f>IF(N502="nulová",J502,0)</f>
        <v>0</v>
      </c>
      <c r="BJ502" s="18" t="s">
        <v>76</v>
      </c>
      <c r="BK502" s="175">
        <f>ROUND(I502*H502,2)</f>
        <v>0</v>
      </c>
      <c r="BL502" s="18" t="s">
        <v>193</v>
      </c>
      <c r="BM502" s="174" t="s">
        <v>564</v>
      </c>
    </row>
    <row r="503" s="2" customFormat="1">
      <c r="A503" s="31"/>
      <c r="B503" s="32"/>
      <c r="C503" s="31"/>
      <c r="D503" s="176" t="s">
        <v>162</v>
      </c>
      <c r="E503" s="31"/>
      <c r="F503" s="177" t="s">
        <v>563</v>
      </c>
      <c r="G503" s="31"/>
      <c r="H503" s="31"/>
      <c r="I503" s="31"/>
      <c r="J503" s="31"/>
      <c r="K503" s="31"/>
      <c r="L503" s="32"/>
      <c r="M503" s="178"/>
      <c r="N503" s="179"/>
      <c r="O503" s="69"/>
      <c r="P503" s="69"/>
      <c r="Q503" s="69"/>
      <c r="R503" s="69"/>
      <c r="S503" s="69"/>
      <c r="T503" s="70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T503" s="18" t="s">
        <v>162</v>
      </c>
      <c r="AU503" s="18" t="s">
        <v>80</v>
      </c>
    </row>
    <row r="504" s="13" customFormat="1">
      <c r="A504" s="13"/>
      <c r="B504" s="180"/>
      <c r="C504" s="13"/>
      <c r="D504" s="176" t="s">
        <v>163</v>
      </c>
      <c r="E504" s="181" t="s">
        <v>1</v>
      </c>
      <c r="F504" s="182" t="s">
        <v>565</v>
      </c>
      <c r="G504" s="13"/>
      <c r="H504" s="181" t="s">
        <v>1</v>
      </c>
      <c r="I504" s="13"/>
      <c r="J504" s="13"/>
      <c r="K504" s="13"/>
      <c r="L504" s="180"/>
      <c r="M504" s="183"/>
      <c r="N504" s="184"/>
      <c r="O504" s="184"/>
      <c r="P504" s="184"/>
      <c r="Q504" s="184"/>
      <c r="R504" s="184"/>
      <c r="S504" s="184"/>
      <c r="T504" s="185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181" t="s">
        <v>163</v>
      </c>
      <c r="AU504" s="181" t="s">
        <v>80</v>
      </c>
      <c r="AV504" s="13" t="s">
        <v>76</v>
      </c>
      <c r="AW504" s="13" t="s">
        <v>27</v>
      </c>
      <c r="AX504" s="13" t="s">
        <v>71</v>
      </c>
      <c r="AY504" s="181" t="s">
        <v>156</v>
      </c>
    </row>
    <row r="505" s="14" customFormat="1">
      <c r="A505" s="14"/>
      <c r="B505" s="186"/>
      <c r="C505" s="14"/>
      <c r="D505" s="176" t="s">
        <v>163</v>
      </c>
      <c r="E505" s="187" t="s">
        <v>1</v>
      </c>
      <c r="F505" s="188" t="s">
        <v>566</v>
      </c>
      <c r="G505" s="14"/>
      <c r="H505" s="189">
        <v>60</v>
      </c>
      <c r="I505" s="14"/>
      <c r="J505" s="14"/>
      <c r="K505" s="14"/>
      <c r="L505" s="186"/>
      <c r="M505" s="190"/>
      <c r="N505" s="191"/>
      <c r="O505" s="191"/>
      <c r="P505" s="191"/>
      <c r="Q505" s="191"/>
      <c r="R505" s="191"/>
      <c r="S505" s="191"/>
      <c r="T505" s="192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187" t="s">
        <v>163</v>
      </c>
      <c r="AU505" s="187" t="s">
        <v>80</v>
      </c>
      <c r="AV505" s="14" t="s">
        <v>80</v>
      </c>
      <c r="AW505" s="14" t="s">
        <v>27</v>
      </c>
      <c r="AX505" s="14" t="s">
        <v>71</v>
      </c>
      <c r="AY505" s="187" t="s">
        <v>156</v>
      </c>
    </row>
    <row r="506" s="15" customFormat="1">
      <c r="A506" s="15"/>
      <c r="B506" s="193"/>
      <c r="C506" s="15"/>
      <c r="D506" s="176" t="s">
        <v>163</v>
      </c>
      <c r="E506" s="194" t="s">
        <v>1</v>
      </c>
      <c r="F506" s="195" t="s">
        <v>166</v>
      </c>
      <c r="G506" s="15"/>
      <c r="H506" s="196">
        <v>60</v>
      </c>
      <c r="I506" s="15"/>
      <c r="J506" s="15"/>
      <c r="K506" s="15"/>
      <c r="L506" s="193"/>
      <c r="M506" s="197"/>
      <c r="N506" s="198"/>
      <c r="O506" s="198"/>
      <c r="P506" s="198"/>
      <c r="Q506" s="198"/>
      <c r="R506" s="198"/>
      <c r="S506" s="198"/>
      <c r="T506" s="199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T506" s="194" t="s">
        <v>163</v>
      </c>
      <c r="AU506" s="194" t="s">
        <v>80</v>
      </c>
      <c r="AV506" s="15" t="s">
        <v>86</v>
      </c>
      <c r="AW506" s="15" t="s">
        <v>27</v>
      </c>
      <c r="AX506" s="15" t="s">
        <v>76</v>
      </c>
      <c r="AY506" s="194" t="s">
        <v>156</v>
      </c>
    </row>
    <row r="507" s="2" customFormat="1" ht="21.75" customHeight="1">
      <c r="A507" s="31"/>
      <c r="B507" s="163"/>
      <c r="C507" s="200" t="s">
        <v>567</v>
      </c>
      <c r="D507" s="200" t="s">
        <v>239</v>
      </c>
      <c r="E507" s="201" t="s">
        <v>568</v>
      </c>
      <c r="F507" s="202" t="s">
        <v>569</v>
      </c>
      <c r="G507" s="203" t="s">
        <v>234</v>
      </c>
      <c r="H507" s="204">
        <v>66</v>
      </c>
      <c r="I507" s="205">
        <v>0</v>
      </c>
      <c r="J507" s="205">
        <f>ROUND(I507*H507,2)</f>
        <v>0</v>
      </c>
      <c r="K507" s="202" t="s">
        <v>1</v>
      </c>
      <c r="L507" s="206"/>
      <c r="M507" s="207" t="s">
        <v>1</v>
      </c>
      <c r="N507" s="208" t="s">
        <v>36</v>
      </c>
      <c r="O507" s="172">
        <v>0</v>
      </c>
      <c r="P507" s="172">
        <f>O507*H507</f>
        <v>0</v>
      </c>
      <c r="Q507" s="172">
        <v>0</v>
      </c>
      <c r="R507" s="172">
        <f>Q507*H507</f>
        <v>0</v>
      </c>
      <c r="S507" s="172">
        <v>0</v>
      </c>
      <c r="T507" s="173">
        <f>S507*H507</f>
        <v>0</v>
      </c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R507" s="174" t="s">
        <v>235</v>
      </c>
      <c r="AT507" s="174" t="s">
        <v>239</v>
      </c>
      <c r="AU507" s="174" t="s">
        <v>80</v>
      </c>
      <c r="AY507" s="18" t="s">
        <v>156</v>
      </c>
      <c r="BE507" s="175">
        <f>IF(N507="základní",J507,0)</f>
        <v>0</v>
      </c>
      <c r="BF507" s="175">
        <f>IF(N507="snížená",J507,0)</f>
        <v>0</v>
      </c>
      <c r="BG507" s="175">
        <f>IF(N507="zákl. přenesená",J507,0)</f>
        <v>0</v>
      </c>
      <c r="BH507" s="175">
        <f>IF(N507="sníž. přenesená",J507,0)</f>
        <v>0</v>
      </c>
      <c r="BI507" s="175">
        <f>IF(N507="nulová",J507,0)</f>
        <v>0</v>
      </c>
      <c r="BJ507" s="18" t="s">
        <v>76</v>
      </c>
      <c r="BK507" s="175">
        <f>ROUND(I507*H507,2)</f>
        <v>0</v>
      </c>
      <c r="BL507" s="18" t="s">
        <v>193</v>
      </c>
      <c r="BM507" s="174" t="s">
        <v>570</v>
      </c>
    </row>
    <row r="508" s="2" customFormat="1">
      <c r="A508" s="31"/>
      <c r="B508" s="32"/>
      <c r="C508" s="31"/>
      <c r="D508" s="176" t="s">
        <v>162</v>
      </c>
      <c r="E508" s="31"/>
      <c r="F508" s="177" t="s">
        <v>569</v>
      </c>
      <c r="G508" s="31"/>
      <c r="H508" s="31"/>
      <c r="I508" s="31"/>
      <c r="J508" s="31"/>
      <c r="K508" s="31"/>
      <c r="L508" s="32"/>
      <c r="M508" s="178"/>
      <c r="N508" s="179"/>
      <c r="O508" s="69"/>
      <c r="P508" s="69"/>
      <c r="Q508" s="69"/>
      <c r="R508" s="69"/>
      <c r="S508" s="69"/>
      <c r="T508" s="70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T508" s="18" t="s">
        <v>162</v>
      </c>
      <c r="AU508" s="18" t="s">
        <v>80</v>
      </c>
    </row>
    <row r="509" s="14" customFormat="1">
      <c r="A509" s="14"/>
      <c r="B509" s="186"/>
      <c r="C509" s="14"/>
      <c r="D509" s="176" t="s">
        <v>163</v>
      </c>
      <c r="E509" s="187" t="s">
        <v>1</v>
      </c>
      <c r="F509" s="188" t="s">
        <v>571</v>
      </c>
      <c r="G509" s="14"/>
      <c r="H509" s="189">
        <v>66</v>
      </c>
      <c r="I509" s="14"/>
      <c r="J509" s="14"/>
      <c r="K509" s="14"/>
      <c r="L509" s="186"/>
      <c r="M509" s="190"/>
      <c r="N509" s="191"/>
      <c r="O509" s="191"/>
      <c r="P509" s="191"/>
      <c r="Q509" s="191"/>
      <c r="R509" s="191"/>
      <c r="S509" s="191"/>
      <c r="T509" s="192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187" t="s">
        <v>163</v>
      </c>
      <c r="AU509" s="187" t="s">
        <v>80</v>
      </c>
      <c r="AV509" s="14" t="s">
        <v>80</v>
      </c>
      <c r="AW509" s="14" t="s">
        <v>27</v>
      </c>
      <c r="AX509" s="14" t="s">
        <v>71</v>
      </c>
      <c r="AY509" s="187" t="s">
        <v>156</v>
      </c>
    </row>
    <row r="510" s="15" customFormat="1">
      <c r="A510" s="15"/>
      <c r="B510" s="193"/>
      <c r="C510" s="15"/>
      <c r="D510" s="176" t="s">
        <v>163</v>
      </c>
      <c r="E510" s="194" t="s">
        <v>1</v>
      </c>
      <c r="F510" s="195" t="s">
        <v>166</v>
      </c>
      <c r="G510" s="15"/>
      <c r="H510" s="196">
        <v>66</v>
      </c>
      <c r="I510" s="15"/>
      <c r="J510" s="15"/>
      <c r="K510" s="15"/>
      <c r="L510" s="193"/>
      <c r="M510" s="197"/>
      <c r="N510" s="198"/>
      <c r="O510" s="198"/>
      <c r="P510" s="198"/>
      <c r="Q510" s="198"/>
      <c r="R510" s="198"/>
      <c r="S510" s="198"/>
      <c r="T510" s="199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T510" s="194" t="s">
        <v>163</v>
      </c>
      <c r="AU510" s="194" t="s">
        <v>80</v>
      </c>
      <c r="AV510" s="15" t="s">
        <v>86</v>
      </c>
      <c r="AW510" s="15" t="s">
        <v>27</v>
      </c>
      <c r="AX510" s="15" t="s">
        <v>76</v>
      </c>
      <c r="AY510" s="194" t="s">
        <v>156</v>
      </c>
    </row>
    <row r="511" s="2" customFormat="1" ht="24.15" customHeight="1">
      <c r="A511" s="31"/>
      <c r="B511" s="163"/>
      <c r="C511" s="164" t="s">
        <v>366</v>
      </c>
      <c r="D511" s="164" t="s">
        <v>158</v>
      </c>
      <c r="E511" s="165" t="s">
        <v>572</v>
      </c>
      <c r="F511" s="166" t="s">
        <v>573</v>
      </c>
      <c r="G511" s="167" t="s">
        <v>234</v>
      </c>
      <c r="H511" s="168">
        <v>20</v>
      </c>
      <c r="I511" s="169">
        <v>0</v>
      </c>
      <c r="J511" s="169">
        <f>ROUND(I511*H511,2)</f>
        <v>0</v>
      </c>
      <c r="K511" s="166" t="s">
        <v>1</v>
      </c>
      <c r="L511" s="32"/>
      <c r="M511" s="170" t="s">
        <v>1</v>
      </c>
      <c r="N511" s="171" t="s">
        <v>36</v>
      </c>
      <c r="O511" s="172">
        <v>0</v>
      </c>
      <c r="P511" s="172">
        <f>O511*H511</f>
        <v>0</v>
      </c>
      <c r="Q511" s="172">
        <v>0</v>
      </c>
      <c r="R511" s="172">
        <f>Q511*H511</f>
        <v>0</v>
      </c>
      <c r="S511" s="172">
        <v>0</v>
      </c>
      <c r="T511" s="173">
        <f>S511*H511</f>
        <v>0</v>
      </c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R511" s="174" t="s">
        <v>193</v>
      </c>
      <c r="AT511" s="174" t="s">
        <v>158</v>
      </c>
      <c r="AU511" s="174" t="s">
        <v>80</v>
      </c>
      <c r="AY511" s="18" t="s">
        <v>156</v>
      </c>
      <c r="BE511" s="175">
        <f>IF(N511="základní",J511,0)</f>
        <v>0</v>
      </c>
      <c r="BF511" s="175">
        <f>IF(N511="snížená",J511,0)</f>
        <v>0</v>
      </c>
      <c r="BG511" s="175">
        <f>IF(N511="zákl. přenesená",J511,0)</f>
        <v>0</v>
      </c>
      <c r="BH511" s="175">
        <f>IF(N511="sníž. přenesená",J511,0)</f>
        <v>0</v>
      </c>
      <c r="BI511" s="175">
        <f>IF(N511="nulová",J511,0)</f>
        <v>0</v>
      </c>
      <c r="BJ511" s="18" t="s">
        <v>76</v>
      </c>
      <c r="BK511" s="175">
        <f>ROUND(I511*H511,2)</f>
        <v>0</v>
      </c>
      <c r="BL511" s="18" t="s">
        <v>193</v>
      </c>
      <c r="BM511" s="174" t="s">
        <v>574</v>
      </c>
    </row>
    <row r="512" s="2" customFormat="1">
      <c r="A512" s="31"/>
      <c r="B512" s="32"/>
      <c r="C512" s="31"/>
      <c r="D512" s="176" t="s">
        <v>162</v>
      </c>
      <c r="E512" s="31"/>
      <c r="F512" s="177" t="s">
        <v>573</v>
      </c>
      <c r="G512" s="31"/>
      <c r="H512" s="31"/>
      <c r="I512" s="31"/>
      <c r="J512" s="31"/>
      <c r="K512" s="31"/>
      <c r="L512" s="32"/>
      <c r="M512" s="178"/>
      <c r="N512" s="179"/>
      <c r="O512" s="69"/>
      <c r="P512" s="69"/>
      <c r="Q512" s="69"/>
      <c r="R512" s="69"/>
      <c r="S512" s="69"/>
      <c r="T512" s="70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T512" s="18" t="s">
        <v>162</v>
      </c>
      <c r="AU512" s="18" t="s">
        <v>80</v>
      </c>
    </row>
    <row r="513" s="2" customFormat="1" ht="21.75" customHeight="1">
      <c r="A513" s="31"/>
      <c r="B513" s="163"/>
      <c r="C513" s="200" t="s">
        <v>575</v>
      </c>
      <c r="D513" s="200" t="s">
        <v>239</v>
      </c>
      <c r="E513" s="201" t="s">
        <v>576</v>
      </c>
      <c r="F513" s="202" t="s">
        <v>577</v>
      </c>
      <c r="G513" s="203" t="s">
        <v>234</v>
      </c>
      <c r="H513" s="204">
        <v>22</v>
      </c>
      <c r="I513" s="205">
        <v>0</v>
      </c>
      <c r="J513" s="205">
        <f>ROUND(I513*H513,2)</f>
        <v>0</v>
      </c>
      <c r="K513" s="202" t="s">
        <v>1</v>
      </c>
      <c r="L513" s="206"/>
      <c r="M513" s="207" t="s">
        <v>1</v>
      </c>
      <c r="N513" s="208" t="s">
        <v>36</v>
      </c>
      <c r="O513" s="172">
        <v>0</v>
      </c>
      <c r="P513" s="172">
        <f>O513*H513</f>
        <v>0</v>
      </c>
      <c r="Q513" s="172">
        <v>0</v>
      </c>
      <c r="R513" s="172">
        <f>Q513*H513</f>
        <v>0</v>
      </c>
      <c r="S513" s="172">
        <v>0</v>
      </c>
      <c r="T513" s="173">
        <f>S513*H513</f>
        <v>0</v>
      </c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R513" s="174" t="s">
        <v>235</v>
      </c>
      <c r="AT513" s="174" t="s">
        <v>239</v>
      </c>
      <c r="AU513" s="174" t="s">
        <v>80</v>
      </c>
      <c r="AY513" s="18" t="s">
        <v>156</v>
      </c>
      <c r="BE513" s="175">
        <f>IF(N513="základní",J513,0)</f>
        <v>0</v>
      </c>
      <c r="BF513" s="175">
        <f>IF(N513="snížená",J513,0)</f>
        <v>0</v>
      </c>
      <c r="BG513" s="175">
        <f>IF(N513="zákl. přenesená",J513,0)</f>
        <v>0</v>
      </c>
      <c r="BH513" s="175">
        <f>IF(N513="sníž. přenesená",J513,0)</f>
        <v>0</v>
      </c>
      <c r="BI513" s="175">
        <f>IF(N513="nulová",J513,0)</f>
        <v>0</v>
      </c>
      <c r="BJ513" s="18" t="s">
        <v>76</v>
      </c>
      <c r="BK513" s="175">
        <f>ROUND(I513*H513,2)</f>
        <v>0</v>
      </c>
      <c r="BL513" s="18" t="s">
        <v>193</v>
      </c>
      <c r="BM513" s="174" t="s">
        <v>578</v>
      </c>
    </row>
    <row r="514" s="2" customFormat="1">
      <c r="A514" s="31"/>
      <c r="B514" s="32"/>
      <c r="C514" s="31"/>
      <c r="D514" s="176" t="s">
        <v>162</v>
      </c>
      <c r="E514" s="31"/>
      <c r="F514" s="177" t="s">
        <v>577</v>
      </c>
      <c r="G514" s="31"/>
      <c r="H514" s="31"/>
      <c r="I514" s="31"/>
      <c r="J514" s="31"/>
      <c r="K514" s="31"/>
      <c r="L514" s="32"/>
      <c r="M514" s="178"/>
      <c r="N514" s="179"/>
      <c r="O514" s="69"/>
      <c r="P514" s="69"/>
      <c r="Q514" s="69"/>
      <c r="R514" s="69"/>
      <c r="S514" s="69"/>
      <c r="T514" s="70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T514" s="18" t="s">
        <v>162</v>
      </c>
      <c r="AU514" s="18" t="s">
        <v>80</v>
      </c>
    </row>
    <row r="515" s="14" customFormat="1">
      <c r="A515" s="14"/>
      <c r="B515" s="186"/>
      <c r="C515" s="14"/>
      <c r="D515" s="176" t="s">
        <v>163</v>
      </c>
      <c r="E515" s="187" t="s">
        <v>1</v>
      </c>
      <c r="F515" s="188" t="s">
        <v>579</v>
      </c>
      <c r="G515" s="14"/>
      <c r="H515" s="189">
        <v>22</v>
      </c>
      <c r="I515" s="14"/>
      <c r="J515" s="14"/>
      <c r="K515" s="14"/>
      <c r="L515" s="186"/>
      <c r="M515" s="190"/>
      <c r="N515" s="191"/>
      <c r="O515" s="191"/>
      <c r="P515" s="191"/>
      <c r="Q515" s="191"/>
      <c r="R515" s="191"/>
      <c r="S515" s="191"/>
      <c r="T515" s="192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187" t="s">
        <v>163</v>
      </c>
      <c r="AU515" s="187" t="s">
        <v>80</v>
      </c>
      <c r="AV515" s="14" t="s">
        <v>80</v>
      </c>
      <c r="AW515" s="14" t="s">
        <v>27</v>
      </c>
      <c r="AX515" s="14" t="s">
        <v>71</v>
      </c>
      <c r="AY515" s="187" t="s">
        <v>156</v>
      </c>
    </row>
    <row r="516" s="15" customFormat="1">
      <c r="A516" s="15"/>
      <c r="B516" s="193"/>
      <c r="C516" s="15"/>
      <c r="D516" s="176" t="s">
        <v>163</v>
      </c>
      <c r="E516" s="194" t="s">
        <v>1</v>
      </c>
      <c r="F516" s="195" t="s">
        <v>166</v>
      </c>
      <c r="G516" s="15"/>
      <c r="H516" s="196">
        <v>22</v>
      </c>
      <c r="I516" s="15"/>
      <c r="J516" s="15"/>
      <c r="K516" s="15"/>
      <c r="L516" s="193"/>
      <c r="M516" s="197"/>
      <c r="N516" s="198"/>
      <c r="O516" s="198"/>
      <c r="P516" s="198"/>
      <c r="Q516" s="198"/>
      <c r="R516" s="198"/>
      <c r="S516" s="198"/>
      <c r="T516" s="199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194" t="s">
        <v>163</v>
      </c>
      <c r="AU516" s="194" t="s">
        <v>80</v>
      </c>
      <c r="AV516" s="15" t="s">
        <v>86</v>
      </c>
      <c r="AW516" s="15" t="s">
        <v>27</v>
      </c>
      <c r="AX516" s="15" t="s">
        <v>76</v>
      </c>
      <c r="AY516" s="194" t="s">
        <v>156</v>
      </c>
    </row>
    <row r="517" s="2" customFormat="1" ht="24.15" customHeight="1">
      <c r="A517" s="31"/>
      <c r="B517" s="163"/>
      <c r="C517" s="164" t="s">
        <v>370</v>
      </c>
      <c r="D517" s="164" t="s">
        <v>158</v>
      </c>
      <c r="E517" s="165" t="s">
        <v>580</v>
      </c>
      <c r="F517" s="166" t="s">
        <v>581</v>
      </c>
      <c r="G517" s="167" t="s">
        <v>234</v>
      </c>
      <c r="H517" s="168">
        <v>22.356000000000002</v>
      </c>
      <c r="I517" s="169">
        <v>0</v>
      </c>
      <c r="J517" s="169">
        <f>ROUND(I517*H517,2)</f>
        <v>0</v>
      </c>
      <c r="K517" s="166" t="s">
        <v>1</v>
      </c>
      <c r="L517" s="32"/>
      <c r="M517" s="170" t="s">
        <v>1</v>
      </c>
      <c r="N517" s="171" t="s">
        <v>36</v>
      </c>
      <c r="O517" s="172">
        <v>0</v>
      </c>
      <c r="P517" s="172">
        <f>O517*H517</f>
        <v>0</v>
      </c>
      <c r="Q517" s="172">
        <v>0</v>
      </c>
      <c r="R517" s="172">
        <f>Q517*H517</f>
        <v>0</v>
      </c>
      <c r="S517" s="172">
        <v>0</v>
      </c>
      <c r="T517" s="173">
        <f>S517*H517</f>
        <v>0</v>
      </c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R517" s="174" t="s">
        <v>193</v>
      </c>
      <c r="AT517" s="174" t="s">
        <v>158</v>
      </c>
      <c r="AU517" s="174" t="s">
        <v>80</v>
      </c>
      <c r="AY517" s="18" t="s">
        <v>156</v>
      </c>
      <c r="BE517" s="175">
        <f>IF(N517="základní",J517,0)</f>
        <v>0</v>
      </c>
      <c r="BF517" s="175">
        <f>IF(N517="snížená",J517,0)</f>
        <v>0</v>
      </c>
      <c r="BG517" s="175">
        <f>IF(N517="zákl. přenesená",J517,0)</f>
        <v>0</v>
      </c>
      <c r="BH517" s="175">
        <f>IF(N517="sníž. přenesená",J517,0)</f>
        <v>0</v>
      </c>
      <c r="BI517" s="175">
        <f>IF(N517="nulová",J517,0)</f>
        <v>0</v>
      </c>
      <c r="BJ517" s="18" t="s">
        <v>76</v>
      </c>
      <c r="BK517" s="175">
        <f>ROUND(I517*H517,2)</f>
        <v>0</v>
      </c>
      <c r="BL517" s="18" t="s">
        <v>193</v>
      </c>
      <c r="BM517" s="174" t="s">
        <v>582</v>
      </c>
    </row>
    <row r="518" s="2" customFormat="1">
      <c r="A518" s="31"/>
      <c r="B518" s="32"/>
      <c r="C518" s="31"/>
      <c r="D518" s="176" t="s">
        <v>162</v>
      </c>
      <c r="E518" s="31"/>
      <c r="F518" s="177" t="s">
        <v>581</v>
      </c>
      <c r="G518" s="31"/>
      <c r="H518" s="31"/>
      <c r="I518" s="31"/>
      <c r="J518" s="31"/>
      <c r="K518" s="31"/>
      <c r="L518" s="32"/>
      <c r="M518" s="178"/>
      <c r="N518" s="179"/>
      <c r="O518" s="69"/>
      <c r="P518" s="69"/>
      <c r="Q518" s="69"/>
      <c r="R518" s="69"/>
      <c r="S518" s="69"/>
      <c r="T518" s="70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T518" s="18" t="s">
        <v>162</v>
      </c>
      <c r="AU518" s="18" t="s">
        <v>80</v>
      </c>
    </row>
    <row r="519" s="13" customFormat="1">
      <c r="A519" s="13"/>
      <c r="B519" s="180"/>
      <c r="C519" s="13"/>
      <c r="D519" s="176" t="s">
        <v>163</v>
      </c>
      <c r="E519" s="181" t="s">
        <v>1</v>
      </c>
      <c r="F519" s="182" t="s">
        <v>583</v>
      </c>
      <c r="G519" s="13"/>
      <c r="H519" s="181" t="s">
        <v>1</v>
      </c>
      <c r="I519" s="13"/>
      <c r="J519" s="13"/>
      <c r="K519" s="13"/>
      <c r="L519" s="180"/>
      <c r="M519" s="183"/>
      <c r="N519" s="184"/>
      <c r="O519" s="184"/>
      <c r="P519" s="184"/>
      <c r="Q519" s="184"/>
      <c r="R519" s="184"/>
      <c r="S519" s="184"/>
      <c r="T519" s="185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181" t="s">
        <v>163</v>
      </c>
      <c r="AU519" s="181" t="s">
        <v>80</v>
      </c>
      <c r="AV519" s="13" t="s">
        <v>76</v>
      </c>
      <c r="AW519" s="13" t="s">
        <v>27</v>
      </c>
      <c r="AX519" s="13" t="s">
        <v>71</v>
      </c>
      <c r="AY519" s="181" t="s">
        <v>156</v>
      </c>
    </row>
    <row r="520" s="13" customFormat="1">
      <c r="A520" s="13"/>
      <c r="B520" s="180"/>
      <c r="C520" s="13"/>
      <c r="D520" s="176" t="s">
        <v>163</v>
      </c>
      <c r="E520" s="181" t="s">
        <v>1</v>
      </c>
      <c r="F520" s="182" t="s">
        <v>584</v>
      </c>
      <c r="G520" s="13"/>
      <c r="H520" s="181" t="s">
        <v>1</v>
      </c>
      <c r="I520" s="13"/>
      <c r="J520" s="13"/>
      <c r="K520" s="13"/>
      <c r="L520" s="180"/>
      <c r="M520" s="183"/>
      <c r="N520" s="184"/>
      <c r="O520" s="184"/>
      <c r="P520" s="184"/>
      <c r="Q520" s="184"/>
      <c r="R520" s="184"/>
      <c r="S520" s="184"/>
      <c r="T520" s="185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181" t="s">
        <v>163</v>
      </c>
      <c r="AU520" s="181" t="s">
        <v>80</v>
      </c>
      <c r="AV520" s="13" t="s">
        <v>76</v>
      </c>
      <c r="AW520" s="13" t="s">
        <v>27</v>
      </c>
      <c r="AX520" s="13" t="s">
        <v>71</v>
      </c>
      <c r="AY520" s="181" t="s">
        <v>156</v>
      </c>
    </row>
    <row r="521" s="14" customFormat="1">
      <c r="A521" s="14"/>
      <c r="B521" s="186"/>
      <c r="C521" s="14"/>
      <c r="D521" s="176" t="s">
        <v>163</v>
      </c>
      <c r="E521" s="187" t="s">
        <v>1</v>
      </c>
      <c r="F521" s="188" t="s">
        <v>585</v>
      </c>
      <c r="G521" s="14"/>
      <c r="H521" s="189">
        <v>13.48</v>
      </c>
      <c r="I521" s="14"/>
      <c r="J521" s="14"/>
      <c r="K521" s="14"/>
      <c r="L521" s="186"/>
      <c r="M521" s="190"/>
      <c r="N521" s="191"/>
      <c r="O521" s="191"/>
      <c r="P521" s="191"/>
      <c r="Q521" s="191"/>
      <c r="R521" s="191"/>
      <c r="S521" s="191"/>
      <c r="T521" s="192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187" t="s">
        <v>163</v>
      </c>
      <c r="AU521" s="187" t="s">
        <v>80</v>
      </c>
      <c r="AV521" s="14" t="s">
        <v>80</v>
      </c>
      <c r="AW521" s="14" t="s">
        <v>27</v>
      </c>
      <c r="AX521" s="14" t="s">
        <v>71</v>
      </c>
      <c r="AY521" s="187" t="s">
        <v>156</v>
      </c>
    </row>
    <row r="522" s="13" customFormat="1">
      <c r="A522" s="13"/>
      <c r="B522" s="180"/>
      <c r="C522" s="13"/>
      <c r="D522" s="176" t="s">
        <v>163</v>
      </c>
      <c r="E522" s="181" t="s">
        <v>1</v>
      </c>
      <c r="F522" s="182" t="s">
        <v>586</v>
      </c>
      <c r="G522" s="13"/>
      <c r="H522" s="181" t="s">
        <v>1</v>
      </c>
      <c r="I522" s="13"/>
      <c r="J522" s="13"/>
      <c r="K522" s="13"/>
      <c r="L522" s="180"/>
      <c r="M522" s="183"/>
      <c r="N522" s="184"/>
      <c r="O522" s="184"/>
      <c r="P522" s="184"/>
      <c r="Q522" s="184"/>
      <c r="R522" s="184"/>
      <c r="S522" s="184"/>
      <c r="T522" s="185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181" t="s">
        <v>163</v>
      </c>
      <c r="AU522" s="181" t="s">
        <v>80</v>
      </c>
      <c r="AV522" s="13" t="s">
        <v>76</v>
      </c>
      <c r="AW522" s="13" t="s">
        <v>27</v>
      </c>
      <c r="AX522" s="13" t="s">
        <v>71</v>
      </c>
      <c r="AY522" s="181" t="s">
        <v>156</v>
      </c>
    </row>
    <row r="523" s="14" customFormat="1">
      <c r="A523" s="14"/>
      <c r="B523" s="186"/>
      <c r="C523" s="14"/>
      <c r="D523" s="176" t="s">
        <v>163</v>
      </c>
      <c r="E523" s="187" t="s">
        <v>1</v>
      </c>
      <c r="F523" s="188" t="s">
        <v>587</v>
      </c>
      <c r="G523" s="14"/>
      <c r="H523" s="189">
        <v>8.8759999999999994</v>
      </c>
      <c r="I523" s="14"/>
      <c r="J523" s="14"/>
      <c r="K523" s="14"/>
      <c r="L523" s="186"/>
      <c r="M523" s="190"/>
      <c r="N523" s="191"/>
      <c r="O523" s="191"/>
      <c r="P523" s="191"/>
      <c r="Q523" s="191"/>
      <c r="R523" s="191"/>
      <c r="S523" s="191"/>
      <c r="T523" s="192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187" t="s">
        <v>163</v>
      </c>
      <c r="AU523" s="187" t="s">
        <v>80</v>
      </c>
      <c r="AV523" s="14" t="s">
        <v>80</v>
      </c>
      <c r="AW523" s="14" t="s">
        <v>27</v>
      </c>
      <c r="AX523" s="14" t="s">
        <v>71</v>
      </c>
      <c r="AY523" s="187" t="s">
        <v>156</v>
      </c>
    </row>
    <row r="524" s="15" customFormat="1">
      <c r="A524" s="15"/>
      <c r="B524" s="193"/>
      <c r="C524" s="15"/>
      <c r="D524" s="176" t="s">
        <v>163</v>
      </c>
      <c r="E524" s="194" t="s">
        <v>1</v>
      </c>
      <c r="F524" s="195" t="s">
        <v>166</v>
      </c>
      <c r="G524" s="15"/>
      <c r="H524" s="196">
        <v>22.356000000000002</v>
      </c>
      <c r="I524" s="15"/>
      <c r="J524" s="15"/>
      <c r="K524" s="15"/>
      <c r="L524" s="193"/>
      <c r="M524" s="197"/>
      <c r="N524" s="198"/>
      <c r="O524" s="198"/>
      <c r="P524" s="198"/>
      <c r="Q524" s="198"/>
      <c r="R524" s="198"/>
      <c r="S524" s="198"/>
      <c r="T524" s="199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T524" s="194" t="s">
        <v>163</v>
      </c>
      <c r="AU524" s="194" t="s">
        <v>80</v>
      </c>
      <c r="AV524" s="15" t="s">
        <v>86</v>
      </c>
      <c r="AW524" s="15" t="s">
        <v>27</v>
      </c>
      <c r="AX524" s="15" t="s">
        <v>76</v>
      </c>
      <c r="AY524" s="194" t="s">
        <v>156</v>
      </c>
    </row>
    <row r="525" s="2" customFormat="1" ht="24.15" customHeight="1">
      <c r="A525" s="31"/>
      <c r="B525" s="163"/>
      <c r="C525" s="200" t="s">
        <v>588</v>
      </c>
      <c r="D525" s="200" t="s">
        <v>239</v>
      </c>
      <c r="E525" s="201" t="s">
        <v>589</v>
      </c>
      <c r="F525" s="202" t="s">
        <v>590</v>
      </c>
      <c r="G525" s="203" t="s">
        <v>268</v>
      </c>
      <c r="H525" s="204">
        <v>55.331000000000003</v>
      </c>
      <c r="I525" s="205">
        <v>0</v>
      </c>
      <c r="J525" s="205">
        <f>ROUND(I525*H525,2)</f>
        <v>0</v>
      </c>
      <c r="K525" s="202" t="s">
        <v>1</v>
      </c>
      <c r="L525" s="206"/>
      <c r="M525" s="207" t="s">
        <v>1</v>
      </c>
      <c r="N525" s="208" t="s">
        <v>36</v>
      </c>
      <c r="O525" s="172">
        <v>0</v>
      </c>
      <c r="P525" s="172">
        <f>O525*H525</f>
        <v>0</v>
      </c>
      <c r="Q525" s="172">
        <v>0</v>
      </c>
      <c r="R525" s="172">
        <f>Q525*H525</f>
        <v>0</v>
      </c>
      <c r="S525" s="172">
        <v>0</v>
      </c>
      <c r="T525" s="173">
        <f>S525*H525</f>
        <v>0</v>
      </c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R525" s="174" t="s">
        <v>235</v>
      </c>
      <c r="AT525" s="174" t="s">
        <v>239</v>
      </c>
      <c r="AU525" s="174" t="s">
        <v>80</v>
      </c>
      <c r="AY525" s="18" t="s">
        <v>156</v>
      </c>
      <c r="BE525" s="175">
        <f>IF(N525="základní",J525,0)</f>
        <v>0</v>
      </c>
      <c r="BF525" s="175">
        <f>IF(N525="snížená",J525,0)</f>
        <v>0</v>
      </c>
      <c r="BG525" s="175">
        <f>IF(N525="zákl. přenesená",J525,0)</f>
        <v>0</v>
      </c>
      <c r="BH525" s="175">
        <f>IF(N525="sníž. přenesená",J525,0)</f>
        <v>0</v>
      </c>
      <c r="BI525" s="175">
        <f>IF(N525="nulová",J525,0)</f>
        <v>0</v>
      </c>
      <c r="BJ525" s="18" t="s">
        <v>76</v>
      </c>
      <c r="BK525" s="175">
        <f>ROUND(I525*H525,2)</f>
        <v>0</v>
      </c>
      <c r="BL525" s="18" t="s">
        <v>193</v>
      </c>
      <c r="BM525" s="174" t="s">
        <v>591</v>
      </c>
    </row>
    <row r="526" s="2" customFormat="1">
      <c r="A526" s="31"/>
      <c r="B526" s="32"/>
      <c r="C526" s="31"/>
      <c r="D526" s="176" t="s">
        <v>162</v>
      </c>
      <c r="E526" s="31"/>
      <c r="F526" s="177" t="s">
        <v>590</v>
      </c>
      <c r="G526" s="31"/>
      <c r="H526" s="31"/>
      <c r="I526" s="31"/>
      <c r="J526" s="31"/>
      <c r="K526" s="31"/>
      <c r="L526" s="32"/>
      <c r="M526" s="178"/>
      <c r="N526" s="179"/>
      <c r="O526" s="69"/>
      <c r="P526" s="69"/>
      <c r="Q526" s="69"/>
      <c r="R526" s="69"/>
      <c r="S526" s="69"/>
      <c r="T526" s="70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T526" s="18" t="s">
        <v>162</v>
      </c>
      <c r="AU526" s="18" t="s">
        <v>80</v>
      </c>
    </row>
    <row r="527" s="14" customFormat="1">
      <c r="A527" s="14"/>
      <c r="B527" s="186"/>
      <c r="C527" s="14"/>
      <c r="D527" s="176" t="s">
        <v>163</v>
      </c>
      <c r="E527" s="187" t="s">
        <v>1</v>
      </c>
      <c r="F527" s="188" t="s">
        <v>592</v>
      </c>
      <c r="G527" s="14"/>
      <c r="H527" s="189">
        <v>55.331000000000003</v>
      </c>
      <c r="I527" s="14"/>
      <c r="J527" s="14"/>
      <c r="K527" s="14"/>
      <c r="L527" s="186"/>
      <c r="M527" s="190"/>
      <c r="N527" s="191"/>
      <c r="O527" s="191"/>
      <c r="P527" s="191"/>
      <c r="Q527" s="191"/>
      <c r="R527" s="191"/>
      <c r="S527" s="191"/>
      <c r="T527" s="192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187" t="s">
        <v>163</v>
      </c>
      <c r="AU527" s="187" t="s">
        <v>80</v>
      </c>
      <c r="AV527" s="14" t="s">
        <v>80</v>
      </c>
      <c r="AW527" s="14" t="s">
        <v>27</v>
      </c>
      <c r="AX527" s="14" t="s">
        <v>71</v>
      </c>
      <c r="AY527" s="187" t="s">
        <v>156</v>
      </c>
    </row>
    <row r="528" s="15" customFormat="1">
      <c r="A528" s="15"/>
      <c r="B528" s="193"/>
      <c r="C528" s="15"/>
      <c r="D528" s="176" t="s">
        <v>163</v>
      </c>
      <c r="E528" s="194" t="s">
        <v>1</v>
      </c>
      <c r="F528" s="195" t="s">
        <v>166</v>
      </c>
      <c r="G528" s="15"/>
      <c r="H528" s="196">
        <v>55.331000000000003</v>
      </c>
      <c r="I528" s="15"/>
      <c r="J528" s="15"/>
      <c r="K528" s="15"/>
      <c r="L528" s="193"/>
      <c r="M528" s="197"/>
      <c r="N528" s="198"/>
      <c r="O528" s="198"/>
      <c r="P528" s="198"/>
      <c r="Q528" s="198"/>
      <c r="R528" s="198"/>
      <c r="S528" s="198"/>
      <c r="T528" s="199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194" t="s">
        <v>163</v>
      </c>
      <c r="AU528" s="194" t="s">
        <v>80</v>
      </c>
      <c r="AV528" s="15" t="s">
        <v>86</v>
      </c>
      <c r="AW528" s="15" t="s">
        <v>27</v>
      </c>
      <c r="AX528" s="15" t="s">
        <v>76</v>
      </c>
      <c r="AY528" s="194" t="s">
        <v>156</v>
      </c>
    </row>
    <row r="529" s="2" customFormat="1" ht="33" customHeight="1">
      <c r="A529" s="31"/>
      <c r="B529" s="163"/>
      <c r="C529" s="164" t="s">
        <v>373</v>
      </c>
      <c r="D529" s="164" t="s">
        <v>158</v>
      </c>
      <c r="E529" s="165" t="s">
        <v>593</v>
      </c>
      <c r="F529" s="166" t="s">
        <v>594</v>
      </c>
      <c r="G529" s="167" t="s">
        <v>192</v>
      </c>
      <c r="H529" s="168">
        <v>58.299999999999997</v>
      </c>
      <c r="I529" s="169">
        <v>0</v>
      </c>
      <c r="J529" s="169">
        <f>ROUND(I529*H529,2)</f>
        <v>0</v>
      </c>
      <c r="K529" s="166" t="s">
        <v>1</v>
      </c>
      <c r="L529" s="32"/>
      <c r="M529" s="170" t="s">
        <v>1</v>
      </c>
      <c r="N529" s="171" t="s">
        <v>36</v>
      </c>
      <c r="O529" s="172">
        <v>0</v>
      </c>
      <c r="P529" s="172">
        <f>O529*H529</f>
        <v>0</v>
      </c>
      <c r="Q529" s="172">
        <v>0</v>
      </c>
      <c r="R529" s="172">
        <f>Q529*H529</f>
        <v>0</v>
      </c>
      <c r="S529" s="172">
        <v>0</v>
      </c>
      <c r="T529" s="173">
        <f>S529*H529</f>
        <v>0</v>
      </c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R529" s="174" t="s">
        <v>193</v>
      </c>
      <c r="AT529" s="174" t="s">
        <v>158</v>
      </c>
      <c r="AU529" s="174" t="s">
        <v>80</v>
      </c>
      <c r="AY529" s="18" t="s">
        <v>156</v>
      </c>
      <c r="BE529" s="175">
        <f>IF(N529="základní",J529,0)</f>
        <v>0</v>
      </c>
      <c r="BF529" s="175">
        <f>IF(N529="snížená",J529,0)</f>
        <v>0</v>
      </c>
      <c r="BG529" s="175">
        <f>IF(N529="zákl. přenesená",J529,0)</f>
        <v>0</v>
      </c>
      <c r="BH529" s="175">
        <f>IF(N529="sníž. přenesená",J529,0)</f>
        <v>0</v>
      </c>
      <c r="BI529" s="175">
        <f>IF(N529="nulová",J529,0)</f>
        <v>0</v>
      </c>
      <c r="BJ529" s="18" t="s">
        <v>76</v>
      </c>
      <c r="BK529" s="175">
        <f>ROUND(I529*H529,2)</f>
        <v>0</v>
      </c>
      <c r="BL529" s="18" t="s">
        <v>193</v>
      </c>
      <c r="BM529" s="174" t="s">
        <v>595</v>
      </c>
    </row>
    <row r="530" s="2" customFormat="1">
      <c r="A530" s="31"/>
      <c r="B530" s="32"/>
      <c r="C530" s="31"/>
      <c r="D530" s="176" t="s">
        <v>162</v>
      </c>
      <c r="E530" s="31"/>
      <c r="F530" s="177" t="s">
        <v>594</v>
      </c>
      <c r="G530" s="31"/>
      <c r="H530" s="31"/>
      <c r="I530" s="31"/>
      <c r="J530" s="31"/>
      <c r="K530" s="31"/>
      <c r="L530" s="32"/>
      <c r="M530" s="178"/>
      <c r="N530" s="179"/>
      <c r="O530" s="69"/>
      <c r="P530" s="69"/>
      <c r="Q530" s="69"/>
      <c r="R530" s="69"/>
      <c r="S530" s="69"/>
      <c r="T530" s="70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T530" s="18" t="s">
        <v>162</v>
      </c>
      <c r="AU530" s="18" t="s">
        <v>80</v>
      </c>
    </row>
    <row r="531" s="13" customFormat="1">
      <c r="A531" s="13"/>
      <c r="B531" s="180"/>
      <c r="C531" s="13"/>
      <c r="D531" s="176" t="s">
        <v>163</v>
      </c>
      <c r="E531" s="181" t="s">
        <v>1</v>
      </c>
      <c r="F531" s="182" t="s">
        <v>329</v>
      </c>
      <c r="G531" s="13"/>
      <c r="H531" s="181" t="s">
        <v>1</v>
      </c>
      <c r="I531" s="13"/>
      <c r="J531" s="13"/>
      <c r="K531" s="13"/>
      <c r="L531" s="180"/>
      <c r="M531" s="183"/>
      <c r="N531" s="184"/>
      <c r="O531" s="184"/>
      <c r="P531" s="184"/>
      <c r="Q531" s="184"/>
      <c r="R531" s="184"/>
      <c r="S531" s="184"/>
      <c r="T531" s="185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181" t="s">
        <v>163</v>
      </c>
      <c r="AU531" s="181" t="s">
        <v>80</v>
      </c>
      <c r="AV531" s="13" t="s">
        <v>76</v>
      </c>
      <c r="AW531" s="13" t="s">
        <v>27</v>
      </c>
      <c r="AX531" s="13" t="s">
        <v>71</v>
      </c>
      <c r="AY531" s="181" t="s">
        <v>156</v>
      </c>
    </row>
    <row r="532" s="14" customFormat="1">
      <c r="A532" s="14"/>
      <c r="B532" s="186"/>
      <c r="C532" s="14"/>
      <c r="D532" s="176" t="s">
        <v>163</v>
      </c>
      <c r="E532" s="187" t="s">
        <v>1</v>
      </c>
      <c r="F532" s="188" t="s">
        <v>330</v>
      </c>
      <c r="G532" s="14"/>
      <c r="H532" s="189">
        <v>46.899999999999999</v>
      </c>
      <c r="I532" s="14"/>
      <c r="J532" s="14"/>
      <c r="K532" s="14"/>
      <c r="L532" s="186"/>
      <c r="M532" s="190"/>
      <c r="N532" s="191"/>
      <c r="O532" s="191"/>
      <c r="P532" s="191"/>
      <c r="Q532" s="191"/>
      <c r="R532" s="191"/>
      <c r="S532" s="191"/>
      <c r="T532" s="192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187" t="s">
        <v>163</v>
      </c>
      <c r="AU532" s="187" t="s">
        <v>80</v>
      </c>
      <c r="AV532" s="14" t="s">
        <v>80</v>
      </c>
      <c r="AW532" s="14" t="s">
        <v>27</v>
      </c>
      <c r="AX532" s="14" t="s">
        <v>71</v>
      </c>
      <c r="AY532" s="187" t="s">
        <v>156</v>
      </c>
    </row>
    <row r="533" s="13" customFormat="1">
      <c r="A533" s="13"/>
      <c r="B533" s="180"/>
      <c r="C533" s="13"/>
      <c r="D533" s="176" t="s">
        <v>163</v>
      </c>
      <c r="E533" s="181" t="s">
        <v>1</v>
      </c>
      <c r="F533" s="182" t="s">
        <v>331</v>
      </c>
      <c r="G533" s="13"/>
      <c r="H533" s="181" t="s">
        <v>1</v>
      </c>
      <c r="I533" s="13"/>
      <c r="J533" s="13"/>
      <c r="K533" s="13"/>
      <c r="L533" s="180"/>
      <c r="M533" s="183"/>
      <c r="N533" s="184"/>
      <c r="O533" s="184"/>
      <c r="P533" s="184"/>
      <c r="Q533" s="184"/>
      <c r="R533" s="184"/>
      <c r="S533" s="184"/>
      <c r="T533" s="185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181" t="s">
        <v>163</v>
      </c>
      <c r="AU533" s="181" t="s">
        <v>80</v>
      </c>
      <c r="AV533" s="13" t="s">
        <v>76</v>
      </c>
      <c r="AW533" s="13" t="s">
        <v>27</v>
      </c>
      <c r="AX533" s="13" t="s">
        <v>71</v>
      </c>
      <c r="AY533" s="181" t="s">
        <v>156</v>
      </c>
    </row>
    <row r="534" s="14" customFormat="1">
      <c r="A534" s="14"/>
      <c r="B534" s="186"/>
      <c r="C534" s="14"/>
      <c r="D534" s="176" t="s">
        <v>163</v>
      </c>
      <c r="E534" s="187" t="s">
        <v>1</v>
      </c>
      <c r="F534" s="188" t="s">
        <v>332</v>
      </c>
      <c r="G534" s="14"/>
      <c r="H534" s="189">
        <v>11.4</v>
      </c>
      <c r="I534" s="14"/>
      <c r="J534" s="14"/>
      <c r="K534" s="14"/>
      <c r="L534" s="186"/>
      <c r="M534" s="190"/>
      <c r="N534" s="191"/>
      <c r="O534" s="191"/>
      <c r="P534" s="191"/>
      <c r="Q534" s="191"/>
      <c r="R534" s="191"/>
      <c r="S534" s="191"/>
      <c r="T534" s="192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187" t="s">
        <v>163</v>
      </c>
      <c r="AU534" s="187" t="s">
        <v>80</v>
      </c>
      <c r="AV534" s="14" t="s">
        <v>80</v>
      </c>
      <c r="AW534" s="14" t="s">
        <v>27</v>
      </c>
      <c r="AX534" s="14" t="s">
        <v>71</v>
      </c>
      <c r="AY534" s="187" t="s">
        <v>156</v>
      </c>
    </row>
    <row r="535" s="15" customFormat="1">
      <c r="A535" s="15"/>
      <c r="B535" s="193"/>
      <c r="C535" s="15"/>
      <c r="D535" s="176" t="s">
        <v>163</v>
      </c>
      <c r="E535" s="194" t="s">
        <v>1</v>
      </c>
      <c r="F535" s="195" t="s">
        <v>166</v>
      </c>
      <c r="G535" s="15"/>
      <c r="H535" s="196">
        <v>58.299999999999997</v>
      </c>
      <c r="I535" s="15"/>
      <c r="J535" s="15"/>
      <c r="K535" s="15"/>
      <c r="L535" s="193"/>
      <c r="M535" s="197"/>
      <c r="N535" s="198"/>
      <c r="O535" s="198"/>
      <c r="P535" s="198"/>
      <c r="Q535" s="198"/>
      <c r="R535" s="198"/>
      <c r="S535" s="198"/>
      <c r="T535" s="199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T535" s="194" t="s">
        <v>163</v>
      </c>
      <c r="AU535" s="194" t="s">
        <v>80</v>
      </c>
      <c r="AV535" s="15" t="s">
        <v>86</v>
      </c>
      <c r="AW535" s="15" t="s">
        <v>27</v>
      </c>
      <c r="AX535" s="15" t="s">
        <v>76</v>
      </c>
      <c r="AY535" s="194" t="s">
        <v>156</v>
      </c>
    </row>
    <row r="536" s="2" customFormat="1" ht="24.15" customHeight="1">
      <c r="A536" s="31"/>
      <c r="B536" s="163"/>
      <c r="C536" s="200" t="s">
        <v>596</v>
      </c>
      <c r="D536" s="200" t="s">
        <v>239</v>
      </c>
      <c r="E536" s="201" t="s">
        <v>597</v>
      </c>
      <c r="F536" s="202" t="s">
        <v>598</v>
      </c>
      <c r="G536" s="203" t="s">
        <v>192</v>
      </c>
      <c r="H536" s="204">
        <v>67.045000000000002</v>
      </c>
      <c r="I536" s="205">
        <v>0</v>
      </c>
      <c r="J536" s="205">
        <f>ROUND(I536*H536,2)</f>
        <v>0</v>
      </c>
      <c r="K536" s="202" t="s">
        <v>1</v>
      </c>
      <c r="L536" s="206"/>
      <c r="M536" s="207" t="s">
        <v>1</v>
      </c>
      <c r="N536" s="208" t="s">
        <v>36</v>
      </c>
      <c r="O536" s="172">
        <v>0</v>
      </c>
      <c r="P536" s="172">
        <f>O536*H536</f>
        <v>0</v>
      </c>
      <c r="Q536" s="172">
        <v>0</v>
      </c>
      <c r="R536" s="172">
        <f>Q536*H536</f>
        <v>0</v>
      </c>
      <c r="S536" s="172">
        <v>0</v>
      </c>
      <c r="T536" s="173">
        <f>S536*H536</f>
        <v>0</v>
      </c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R536" s="174" t="s">
        <v>235</v>
      </c>
      <c r="AT536" s="174" t="s">
        <v>239</v>
      </c>
      <c r="AU536" s="174" t="s">
        <v>80</v>
      </c>
      <c r="AY536" s="18" t="s">
        <v>156</v>
      </c>
      <c r="BE536" s="175">
        <f>IF(N536="základní",J536,0)</f>
        <v>0</v>
      </c>
      <c r="BF536" s="175">
        <f>IF(N536="snížená",J536,0)</f>
        <v>0</v>
      </c>
      <c r="BG536" s="175">
        <f>IF(N536="zákl. přenesená",J536,0)</f>
        <v>0</v>
      </c>
      <c r="BH536" s="175">
        <f>IF(N536="sníž. přenesená",J536,0)</f>
        <v>0</v>
      </c>
      <c r="BI536" s="175">
        <f>IF(N536="nulová",J536,0)</f>
        <v>0</v>
      </c>
      <c r="BJ536" s="18" t="s">
        <v>76</v>
      </c>
      <c r="BK536" s="175">
        <f>ROUND(I536*H536,2)</f>
        <v>0</v>
      </c>
      <c r="BL536" s="18" t="s">
        <v>193</v>
      </c>
      <c r="BM536" s="174" t="s">
        <v>599</v>
      </c>
    </row>
    <row r="537" s="2" customFormat="1">
      <c r="A537" s="31"/>
      <c r="B537" s="32"/>
      <c r="C537" s="31"/>
      <c r="D537" s="176" t="s">
        <v>162</v>
      </c>
      <c r="E537" s="31"/>
      <c r="F537" s="177" t="s">
        <v>598</v>
      </c>
      <c r="G537" s="31"/>
      <c r="H537" s="31"/>
      <c r="I537" s="31"/>
      <c r="J537" s="31"/>
      <c r="K537" s="31"/>
      <c r="L537" s="32"/>
      <c r="M537" s="178"/>
      <c r="N537" s="179"/>
      <c r="O537" s="69"/>
      <c r="P537" s="69"/>
      <c r="Q537" s="69"/>
      <c r="R537" s="69"/>
      <c r="S537" s="69"/>
      <c r="T537" s="70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T537" s="18" t="s">
        <v>162</v>
      </c>
      <c r="AU537" s="18" t="s">
        <v>80</v>
      </c>
    </row>
    <row r="538" s="14" customFormat="1">
      <c r="A538" s="14"/>
      <c r="B538" s="186"/>
      <c r="C538" s="14"/>
      <c r="D538" s="176" t="s">
        <v>163</v>
      </c>
      <c r="E538" s="187" t="s">
        <v>1</v>
      </c>
      <c r="F538" s="188" t="s">
        <v>600</v>
      </c>
      <c r="G538" s="14"/>
      <c r="H538" s="189">
        <v>67.045000000000002</v>
      </c>
      <c r="I538" s="14"/>
      <c r="J538" s="14"/>
      <c r="K538" s="14"/>
      <c r="L538" s="186"/>
      <c r="M538" s="190"/>
      <c r="N538" s="191"/>
      <c r="O538" s="191"/>
      <c r="P538" s="191"/>
      <c r="Q538" s="191"/>
      <c r="R538" s="191"/>
      <c r="S538" s="191"/>
      <c r="T538" s="192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187" t="s">
        <v>163</v>
      </c>
      <c r="AU538" s="187" t="s">
        <v>80</v>
      </c>
      <c r="AV538" s="14" t="s">
        <v>80</v>
      </c>
      <c r="AW538" s="14" t="s">
        <v>27</v>
      </c>
      <c r="AX538" s="14" t="s">
        <v>71</v>
      </c>
      <c r="AY538" s="187" t="s">
        <v>156</v>
      </c>
    </row>
    <row r="539" s="15" customFormat="1">
      <c r="A539" s="15"/>
      <c r="B539" s="193"/>
      <c r="C539" s="15"/>
      <c r="D539" s="176" t="s">
        <v>163</v>
      </c>
      <c r="E539" s="194" t="s">
        <v>1</v>
      </c>
      <c r="F539" s="195" t="s">
        <v>166</v>
      </c>
      <c r="G539" s="15"/>
      <c r="H539" s="196">
        <v>67.045000000000002</v>
      </c>
      <c r="I539" s="15"/>
      <c r="J539" s="15"/>
      <c r="K539" s="15"/>
      <c r="L539" s="193"/>
      <c r="M539" s="197"/>
      <c r="N539" s="198"/>
      <c r="O539" s="198"/>
      <c r="P539" s="198"/>
      <c r="Q539" s="198"/>
      <c r="R539" s="198"/>
      <c r="S539" s="198"/>
      <c r="T539" s="199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T539" s="194" t="s">
        <v>163</v>
      </c>
      <c r="AU539" s="194" t="s">
        <v>80</v>
      </c>
      <c r="AV539" s="15" t="s">
        <v>86</v>
      </c>
      <c r="AW539" s="15" t="s">
        <v>27</v>
      </c>
      <c r="AX539" s="15" t="s">
        <v>76</v>
      </c>
      <c r="AY539" s="194" t="s">
        <v>156</v>
      </c>
    </row>
    <row r="540" s="2" customFormat="1" ht="24.15" customHeight="1">
      <c r="A540" s="31"/>
      <c r="B540" s="163"/>
      <c r="C540" s="164" t="s">
        <v>378</v>
      </c>
      <c r="D540" s="164" t="s">
        <v>158</v>
      </c>
      <c r="E540" s="165" t="s">
        <v>601</v>
      </c>
      <c r="F540" s="166" t="s">
        <v>602</v>
      </c>
      <c r="G540" s="167" t="s">
        <v>192</v>
      </c>
      <c r="H540" s="168">
        <v>10.6</v>
      </c>
      <c r="I540" s="169">
        <v>0</v>
      </c>
      <c r="J540" s="169">
        <f>ROUND(I540*H540,2)</f>
        <v>0</v>
      </c>
      <c r="K540" s="166" t="s">
        <v>1</v>
      </c>
      <c r="L540" s="32"/>
      <c r="M540" s="170" t="s">
        <v>1</v>
      </c>
      <c r="N540" s="171" t="s">
        <v>36</v>
      </c>
      <c r="O540" s="172">
        <v>0</v>
      </c>
      <c r="P540" s="172">
        <f>O540*H540</f>
        <v>0</v>
      </c>
      <c r="Q540" s="172">
        <v>0</v>
      </c>
      <c r="R540" s="172">
        <f>Q540*H540</f>
        <v>0</v>
      </c>
      <c r="S540" s="172">
        <v>0</v>
      </c>
      <c r="T540" s="173">
        <f>S540*H540</f>
        <v>0</v>
      </c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R540" s="174" t="s">
        <v>193</v>
      </c>
      <c r="AT540" s="174" t="s">
        <v>158</v>
      </c>
      <c r="AU540" s="174" t="s">
        <v>80</v>
      </c>
      <c r="AY540" s="18" t="s">
        <v>156</v>
      </c>
      <c r="BE540" s="175">
        <f>IF(N540="základní",J540,0)</f>
        <v>0</v>
      </c>
      <c r="BF540" s="175">
        <f>IF(N540="snížená",J540,0)</f>
        <v>0</v>
      </c>
      <c r="BG540" s="175">
        <f>IF(N540="zákl. přenesená",J540,0)</f>
        <v>0</v>
      </c>
      <c r="BH540" s="175">
        <f>IF(N540="sníž. přenesená",J540,0)</f>
        <v>0</v>
      </c>
      <c r="BI540" s="175">
        <f>IF(N540="nulová",J540,0)</f>
        <v>0</v>
      </c>
      <c r="BJ540" s="18" t="s">
        <v>76</v>
      </c>
      <c r="BK540" s="175">
        <f>ROUND(I540*H540,2)</f>
        <v>0</v>
      </c>
      <c r="BL540" s="18" t="s">
        <v>193</v>
      </c>
      <c r="BM540" s="174" t="s">
        <v>603</v>
      </c>
    </row>
    <row r="541" s="2" customFormat="1">
      <c r="A541" s="31"/>
      <c r="B541" s="32"/>
      <c r="C541" s="31"/>
      <c r="D541" s="176" t="s">
        <v>162</v>
      </c>
      <c r="E541" s="31"/>
      <c r="F541" s="177" t="s">
        <v>602</v>
      </c>
      <c r="G541" s="31"/>
      <c r="H541" s="31"/>
      <c r="I541" s="31"/>
      <c r="J541" s="31"/>
      <c r="K541" s="31"/>
      <c r="L541" s="32"/>
      <c r="M541" s="178"/>
      <c r="N541" s="179"/>
      <c r="O541" s="69"/>
      <c r="P541" s="69"/>
      <c r="Q541" s="69"/>
      <c r="R541" s="69"/>
      <c r="S541" s="69"/>
      <c r="T541" s="70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T541" s="18" t="s">
        <v>162</v>
      </c>
      <c r="AU541" s="18" t="s">
        <v>80</v>
      </c>
    </row>
    <row r="542" s="13" customFormat="1">
      <c r="A542" s="13"/>
      <c r="B542" s="180"/>
      <c r="C542" s="13"/>
      <c r="D542" s="176" t="s">
        <v>163</v>
      </c>
      <c r="E542" s="181" t="s">
        <v>1</v>
      </c>
      <c r="F542" s="182" t="s">
        <v>329</v>
      </c>
      <c r="G542" s="13"/>
      <c r="H542" s="181" t="s">
        <v>1</v>
      </c>
      <c r="I542" s="13"/>
      <c r="J542" s="13"/>
      <c r="K542" s="13"/>
      <c r="L542" s="180"/>
      <c r="M542" s="183"/>
      <c r="N542" s="184"/>
      <c r="O542" s="184"/>
      <c r="P542" s="184"/>
      <c r="Q542" s="184"/>
      <c r="R542" s="184"/>
      <c r="S542" s="184"/>
      <c r="T542" s="185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181" t="s">
        <v>163</v>
      </c>
      <c r="AU542" s="181" t="s">
        <v>80</v>
      </c>
      <c r="AV542" s="13" t="s">
        <v>76</v>
      </c>
      <c r="AW542" s="13" t="s">
        <v>27</v>
      </c>
      <c r="AX542" s="13" t="s">
        <v>71</v>
      </c>
      <c r="AY542" s="181" t="s">
        <v>156</v>
      </c>
    </row>
    <row r="543" s="14" customFormat="1">
      <c r="A543" s="14"/>
      <c r="B543" s="186"/>
      <c r="C543" s="14"/>
      <c r="D543" s="176" t="s">
        <v>163</v>
      </c>
      <c r="E543" s="187" t="s">
        <v>1</v>
      </c>
      <c r="F543" s="188" t="s">
        <v>604</v>
      </c>
      <c r="G543" s="14"/>
      <c r="H543" s="189">
        <v>10.6</v>
      </c>
      <c r="I543" s="14"/>
      <c r="J543" s="14"/>
      <c r="K543" s="14"/>
      <c r="L543" s="186"/>
      <c r="M543" s="190"/>
      <c r="N543" s="191"/>
      <c r="O543" s="191"/>
      <c r="P543" s="191"/>
      <c r="Q543" s="191"/>
      <c r="R543" s="191"/>
      <c r="S543" s="191"/>
      <c r="T543" s="192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187" t="s">
        <v>163</v>
      </c>
      <c r="AU543" s="187" t="s">
        <v>80</v>
      </c>
      <c r="AV543" s="14" t="s">
        <v>80</v>
      </c>
      <c r="AW543" s="14" t="s">
        <v>27</v>
      </c>
      <c r="AX543" s="14" t="s">
        <v>71</v>
      </c>
      <c r="AY543" s="187" t="s">
        <v>156</v>
      </c>
    </row>
    <row r="544" s="15" customFormat="1">
      <c r="A544" s="15"/>
      <c r="B544" s="193"/>
      <c r="C544" s="15"/>
      <c r="D544" s="176" t="s">
        <v>163</v>
      </c>
      <c r="E544" s="194" t="s">
        <v>1</v>
      </c>
      <c r="F544" s="195" t="s">
        <v>166</v>
      </c>
      <c r="G544" s="15"/>
      <c r="H544" s="196">
        <v>10.6</v>
      </c>
      <c r="I544" s="15"/>
      <c r="J544" s="15"/>
      <c r="K544" s="15"/>
      <c r="L544" s="193"/>
      <c r="M544" s="197"/>
      <c r="N544" s="198"/>
      <c r="O544" s="198"/>
      <c r="P544" s="198"/>
      <c r="Q544" s="198"/>
      <c r="R544" s="198"/>
      <c r="S544" s="198"/>
      <c r="T544" s="199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T544" s="194" t="s">
        <v>163</v>
      </c>
      <c r="AU544" s="194" t="s">
        <v>80</v>
      </c>
      <c r="AV544" s="15" t="s">
        <v>86</v>
      </c>
      <c r="AW544" s="15" t="s">
        <v>27</v>
      </c>
      <c r="AX544" s="15" t="s">
        <v>76</v>
      </c>
      <c r="AY544" s="194" t="s">
        <v>156</v>
      </c>
    </row>
    <row r="545" s="2" customFormat="1" ht="37.8" customHeight="1">
      <c r="A545" s="31"/>
      <c r="B545" s="163"/>
      <c r="C545" s="164" t="s">
        <v>605</v>
      </c>
      <c r="D545" s="164" t="s">
        <v>158</v>
      </c>
      <c r="E545" s="165" t="s">
        <v>606</v>
      </c>
      <c r="F545" s="166" t="s">
        <v>607</v>
      </c>
      <c r="G545" s="167" t="s">
        <v>192</v>
      </c>
      <c r="H545" s="168">
        <v>58.299999999999997</v>
      </c>
      <c r="I545" s="169">
        <v>0</v>
      </c>
      <c r="J545" s="169">
        <f>ROUND(I545*H545,2)</f>
        <v>0</v>
      </c>
      <c r="K545" s="166" t="s">
        <v>1</v>
      </c>
      <c r="L545" s="32"/>
      <c r="M545" s="170" t="s">
        <v>1</v>
      </c>
      <c r="N545" s="171" t="s">
        <v>36</v>
      </c>
      <c r="O545" s="172">
        <v>0</v>
      </c>
      <c r="P545" s="172">
        <f>O545*H545</f>
        <v>0</v>
      </c>
      <c r="Q545" s="172">
        <v>0</v>
      </c>
      <c r="R545" s="172">
        <f>Q545*H545</f>
        <v>0</v>
      </c>
      <c r="S545" s="172">
        <v>0</v>
      </c>
      <c r="T545" s="173">
        <f>S545*H545</f>
        <v>0</v>
      </c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R545" s="174" t="s">
        <v>193</v>
      </c>
      <c r="AT545" s="174" t="s">
        <v>158</v>
      </c>
      <c r="AU545" s="174" t="s">
        <v>80</v>
      </c>
      <c r="AY545" s="18" t="s">
        <v>156</v>
      </c>
      <c r="BE545" s="175">
        <f>IF(N545="základní",J545,0)</f>
        <v>0</v>
      </c>
      <c r="BF545" s="175">
        <f>IF(N545="snížená",J545,0)</f>
        <v>0</v>
      </c>
      <c r="BG545" s="175">
        <f>IF(N545="zákl. přenesená",J545,0)</f>
        <v>0</v>
      </c>
      <c r="BH545" s="175">
        <f>IF(N545="sníž. přenesená",J545,0)</f>
        <v>0</v>
      </c>
      <c r="BI545" s="175">
        <f>IF(N545="nulová",J545,0)</f>
        <v>0</v>
      </c>
      <c r="BJ545" s="18" t="s">
        <v>76</v>
      </c>
      <c r="BK545" s="175">
        <f>ROUND(I545*H545,2)</f>
        <v>0</v>
      </c>
      <c r="BL545" s="18" t="s">
        <v>193</v>
      </c>
      <c r="BM545" s="174" t="s">
        <v>608</v>
      </c>
    </row>
    <row r="546" s="2" customFormat="1">
      <c r="A546" s="31"/>
      <c r="B546" s="32"/>
      <c r="C546" s="31"/>
      <c r="D546" s="176" t="s">
        <v>162</v>
      </c>
      <c r="E546" s="31"/>
      <c r="F546" s="177" t="s">
        <v>607</v>
      </c>
      <c r="G546" s="31"/>
      <c r="H546" s="31"/>
      <c r="I546" s="31"/>
      <c r="J546" s="31"/>
      <c r="K546" s="31"/>
      <c r="L546" s="32"/>
      <c r="M546" s="178"/>
      <c r="N546" s="179"/>
      <c r="O546" s="69"/>
      <c r="P546" s="69"/>
      <c r="Q546" s="69"/>
      <c r="R546" s="69"/>
      <c r="S546" s="69"/>
      <c r="T546" s="70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T546" s="18" t="s">
        <v>162</v>
      </c>
      <c r="AU546" s="18" t="s">
        <v>80</v>
      </c>
    </row>
    <row r="547" s="2" customFormat="1" ht="16.5" customHeight="1">
      <c r="A547" s="31"/>
      <c r="B547" s="163"/>
      <c r="C547" s="164" t="s">
        <v>382</v>
      </c>
      <c r="D547" s="164" t="s">
        <v>158</v>
      </c>
      <c r="E547" s="165" t="s">
        <v>609</v>
      </c>
      <c r="F547" s="166" t="s">
        <v>610</v>
      </c>
      <c r="G547" s="167" t="s">
        <v>234</v>
      </c>
      <c r="H547" s="168">
        <v>60</v>
      </c>
      <c r="I547" s="169">
        <v>0</v>
      </c>
      <c r="J547" s="169">
        <f>ROUND(I547*H547,2)</f>
        <v>0</v>
      </c>
      <c r="K547" s="166" t="s">
        <v>1</v>
      </c>
      <c r="L547" s="32"/>
      <c r="M547" s="170" t="s">
        <v>1</v>
      </c>
      <c r="N547" s="171" t="s">
        <v>36</v>
      </c>
      <c r="O547" s="172">
        <v>0</v>
      </c>
      <c r="P547" s="172">
        <f>O547*H547</f>
        <v>0</v>
      </c>
      <c r="Q547" s="172">
        <v>0</v>
      </c>
      <c r="R547" s="172">
        <f>Q547*H547</f>
        <v>0</v>
      </c>
      <c r="S547" s="172">
        <v>0</v>
      </c>
      <c r="T547" s="173">
        <f>S547*H547</f>
        <v>0</v>
      </c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R547" s="174" t="s">
        <v>193</v>
      </c>
      <c r="AT547" s="174" t="s">
        <v>158</v>
      </c>
      <c r="AU547" s="174" t="s">
        <v>80</v>
      </c>
      <c r="AY547" s="18" t="s">
        <v>156</v>
      </c>
      <c r="BE547" s="175">
        <f>IF(N547="základní",J547,0)</f>
        <v>0</v>
      </c>
      <c r="BF547" s="175">
        <f>IF(N547="snížená",J547,0)</f>
        <v>0</v>
      </c>
      <c r="BG547" s="175">
        <f>IF(N547="zákl. přenesená",J547,0)</f>
        <v>0</v>
      </c>
      <c r="BH547" s="175">
        <f>IF(N547="sníž. přenesená",J547,0)</f>
        <v>0</v>
      </c>
      <c r="BI547" s="175">
        <f>IF(N547="nulová",J547,0)</f>
        <v>0</v>
      </c>
      <c r="BJ547" s="18" t="s">
        <v>76</v>
      </c>
      <c r="BK547" s="175">
        <f>ROUND(I547*H547,2)</f>
        <v>0</v>
      </c>
      <c r="BL547" s="18" t="s">
        <v>193</v>
      </c>
      <c r="BM547" s="174" t="s">
        <v>611</v>
      </c>
    </row>
    <row r="548" s="2" customFormat="1">
      <c r="A548" s="31"/>
      <c r="B548" s="32"/>
      <c r="C548" s="31"/>
      <c r="D548" s="176" t="s">
        <v>162</v>
      </c>
      <c r="E548" s="31"/>
      <c r="F548" s="177" t="s">
        <v>610</v>
      </c>
      <c r="G548" s="31"/>
      <c r="H548" s="31"/>
      <c r="I548" s="31"/>
      <c r="J548" s="31"/>
      <c r="K548" s="31"/>
      <c r="L548" s="32"/>
      <c r="M548" s="178"/>
      <c r="N548" s="179"/>
      <c r="O548" s="69"/>
      <c r="P548" s="69"/>
      <c r="Q548" s="69"/>
      <c r="R548" s="69"/>
      <c r="S548" s="69"/>
      <c r="T548" s="70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T548" s="18" t="s">
        <v>162</v>
      </c>
      <c r="AU548" s="18" t="s">
        <v>80</v>
      </c>
    </row>
    <row r="549" s="2" customFormat="1" ht="21.75" customHeight="1">
      <c r="A549" s="31"/>
      <c r="B549" s="163"/>
      <c r="C549" s="164" t="s">
        <v>612</v>
      </c>
      <c r="D549" s="164" t="s">
        <v>158</v>
      </c>
      <c r="E549" s="165" t="s">
        <v>613</v>
      </c>
      <c r="F549" s="166" t="s">
        <v>614</v>
      </c>
      <c r="G549" s="167" t="s">
        <v>234</v>
      </c>
      <c r="H549" s="168">
        <v>25</v>
      </c>
      <c r="I549" s="169">
        <v>0</v>
      </c>
      <c r="J549" s="169">
        <f>ROUND(I549*H549,2)</f>
        <v>0</v>
      </c>
      <c r="K549" s="166" t="s">
        <v>1</v>
      </c>
      <c r="L549" s="32"/>
      <c r="M549" s="170" t="s">
        <v>1</v>
      </c>
      <c r="N549" s="171" t="s">
        <v>36</v>
      </c>
      <c r="O549" s="172">
        <v>0</v>
      </c>
      <c r="P549" s="172">
        <f>O549*H549</f>
        <v>0</v>
      </c>
      <c r="Q549" s="172">
        <v>0</v>
      </c>
      <c r="R549" s="172">
        <f>Q549*H549</f>
        <v>0</v>
      </c>
      <c r="S549" s="172">
        <v>0</v>
      </c>
      <c r="T549" s="173">
        <f>S549*H549</f>
        <v>0</v>
      </c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R549" s="174" t="s">
        <v>193</v>
      </c>
      <c r="AT549" s="174" t="s">
        <v>158</v>
      </c>
      <c r="AU549" s="174" t="s">
        <v>80</v>
      </c>
      <c r="AY549" s="18" t="s">
        <v>156</v>
      </c>
      <c r="BE549" s="175">
        <f>IF(N549="základní",J549,0)</f>
        <v>0</v>
      </c>
      <c r="BF549" s="175">
        <f>IF(N549="snížená",J549,0)</f>
        <v>0</v>
      </c>
      <c r="BG549" s="175">
        <f>IF(N549="zákl. přenesená",J549,0)</f>
        <v>0</v>
      </c>
      <c r="BH549" s="175">
        <f>IF(N549="sníž. přenesená",J549,0)</f>
        <v>0</v>
      </c>
      <c r="BI549" s="175">
        <f>IF(N549="nulová",J549,0)</f>
        <v>0</v>
      </c>
      <c r="BJ549" s="18" t="s">
        <v>76</v>
      </c>
      <c r="BK549" s="175">
        <f>ROUND(I549*H549,2)</f>
        <v>0</v>
      </c>
      <c r="BL549" s="18" t="s">
        <v>193</v>
      </c>
      <c r="BM549" s="174" t="s">
        <v>615</v>
      </c>
    </row>
    <row r="550" s="2" customFormat="1">
      <c r="A550" s="31"/>
      <c r="B550" s="32"/>
      <c r="C550" s="31"/>
      <c r="D550" s="176" t="s">
        <v>162</v>
      </c>
      <c r="E550" s="31"/>
      <c r="F550" s="177" t="s">
        <v>614</v>
      </c>
      <c r="G550" s="31"/>
      <c r="H550" s="31"/>
      <c r="I550" s="31"/>
      <c r="J550" s="31"/>
      <c r="K550" s="31"/>
      <c r="L550" s="32"/>
      <c r="M550" s="178"/>
      <c r="N550" s="179"/>
      <c r="O550" s="69"/>
      <c r="P550" s="69"/>
      <c r="Q550" s="69"/>
      <c r="R550" s="69"/>
      <c r="S550" s="69"/>
      <c r="T550" s="70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T550" s="18" t="s">
        <v>162</v>
      </c>
      <c r="AU550" s="18" t="s">
        <v>80</v>
      </c>
    </row>
    <row r="551" s="2" customFormat="1" ht="24.15" customHeight="1">
      <c r="A551" s="31"/>
      <c r="B551" s="163"/>
      <c r="C551" s="164" t="s">
        <v>386</v>
      </c>
      <c r="D551" s="164" t="s">
        <v>158</v>
      </c>
      <c r="E551" s="165" t="s">
        <v>616</v>
      </c>
      <c r="F551" s="166" t="s">
        <v>617</v>
      </c>
      <c r="G551" s="167" t="s">
        <v>192</v>
      </c>
      <c r="H551" s="168">
        <v>58.299999999999997</v>
      </c>
      <c r="I551" s="169">
        <v>0</v>
      </c>
      <c r="J551" s="169">
        <f>ROUND(I551*H551,2)</f>
        <v>0</v>
      </c>
      <c r="K551" s="166" t="s">
        <v>1</v>
      </c>
      <c r="L551" s="32"/>
      <c r="M551" s="170" t="s">
        <v>1</v>
      </c>
      <c r="N551" s="171" t="s">
        <v>36</v>
      </c>
      <c r="O551" s="172">
        <v>0</v>
      </c>
      <c r="P551" s="172">
        <f>O551*H551</f>
        <v>0</v>
      </c>
      <c r="Q551" s="172">
        <v>0</v>
      </c>
      <c r="R551" s="172">
        <f>Q551*H551</f>
        <v>0</v>
      </c>
      <c r="S551" s="172">
        <v>0</v>
      </c>
      <c r="T551" s="173">
        <f>S551*H551</f>
        <v>0</v>
      </c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R551" s="174" t="s">
        <v>193</v>
      </c>
      <c r="AT551" s="174" t="s">
        <v>158</v>
      </c>
      <c r="AU551" s="174" t="s">
        <v>80</v>
      </c>
      <c r="AY551" s="18" t="s">
        <v>156</v>
      </c>
      <c r="BE551" s="175">
        <f>IF(N551="základní",J551,0)</f>
        <v>0</v>
      </c>
      <c r="BF551" s="175">
        <f>IF(N551="snížená",J551,0)</f>
        <v>0</v>
      </c>
      <c r="BG551" s="175">
        <f>IF(N551="zákl. přenesená",J551,0)</f>
        <v>0</v>
      </c>
      <c r="BH551" s="175">
        <f>IF(N551="sníž. přenesená",J551,0)</f>
        <v>0</v>
      </c>
      <c r="BI551" s="175">
        <f>IF(N551="nulová",J551,0)</f>
        <v>0</v>
      </c>
      <c r="BJ551" s="18" t="s">
        <v>76</v>
      </c>
      <c r="BK551" s="175">
        <f>ROUND(I551*H551,2)</f>
        <v>0</v>
      </c>
      <c r="BL551" s="18" t="s">
        <v>193</v>
      </c>
      <c r="BM551" s="174" t="s">
        <v>618</v>
      </c>
    </row>
    <row r="552" s="2" customFormat="1">
      <c r="A552" s="31"/>
      <c r="B552" s="32"/>
      <c r="C552" s="31"/>
      <c r="D552" s="176" t="s">
        <v>162</v>
      </c>
      <c r="E552" s="31"/>
      <c r="F552" s="177" t="s">
        <v>617</v>
      </c>
      <c r="G552" s="31"/>
      <c r="H552" s="31"/>
      <c r="I552" s="31"/>
      <c r="J552" s="31"/>
      <c r="K552" s="31"/>
      <c r="L552" s="32"/>
      <c r="M552" s="178"/>
      <c r="N552" s="179"/>
      <c r="O552" s="69"/>
      <c r="P552" s="69"/>
      <c r="Q552" s="69"/>
      <c r="R552" s="69"/>
      <c r="S552" s="69"/>
      <c r="T552" s="70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T552" s="18" t="s">
        <v>162</v>
      </c>
      <c r="AU552" s="18" t="s">
        <v>80</v>
      </c>
    </row>
    <row r="553" s="14" customFormat="1">
      <c r="A553" s="14"/>
      <c r="B553" s="186"/>
      <c r="C553" s="14"/>
      <c r="D553" s="176" t="s">
        <v>163</v>
      </c>
      <c r="E553" s="187" t="s">
        <v>1</v>
      </c>
      <c r="F553" s="188" t="s">
        <v>619</v>
      </c>
      <c r="G553" s="14"/>
      <c r="H553" s="189">
        <v>58.299999999999997</v>
      </c>
      <c r="I553" s="14"/>
      <c r="J553" s="14"/>
      <c r="K553" s="14"/>
      <c r="L553" s="186"/>
      <c r="M553" s="190"/>
      <c r="N553" s="191"/>
      <c r="O553" s="191"/>
      <c r="P553" s="191"/>
      <c r="Q553" s="191"/>
      <c r="R553" s="191"/>
      <c r="S553" s="191"/>
      <c r="T553" s="192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187" t="s">
        <v>163</v>
      </c>
      <c r="AU553" s="187" t="s">
        <v>80</v>
      </c>
      <c r="AV553" s="14" t="s">
        <v>80</v>
      </c>
      <c r="AW553" s="14" t="s">
        <v>27</v>
      </c>
      <c r="AX553" s="14" t="s">
        <v>71</v>
      </c>
      <c r="AY553" s="187" t="s">
        <v>156</v>
      </c>
    </row>
    <row r="554" s="15" customFormat="1">
      <c r="A554" s="15"/>
      <c r="B554" s="193"/>
      <c r="C554" s="15"/>
      <c r="D554" s="176" t="s">
        <v>163</v>
      </c>
      <c r="E554" s="194" t="s">
        <v>1</v>
      </c>
      <c r="F554" s="195" t="s">
        <v>166</v>
      </c>
      <c r="G554" s="15"/>
      <c r="H554" s="196">
        <v>58.299999999999997</v>
      </c>
      <c r="I554" s="15"/>
      <c r="J554" s="15"/>
      <c r="K554" s="15"/>
      <c r="L554" s="193"/>
      <c r="M554" s="197"/>
      <c r="N554" s="198"/>
      <c r="O554" s="198"/>
      <c r="P554" s="198"/>
      <c r="Q554" s="198"/>
      <c r="R554" s="198"/>
      <c r="S554" s="198"/>
      <c r="T554" s="199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T554" s="194" t="s">
        <v>163</v>
      </c>
      <c r="AU554" s="194" t="s">
        <v>80</v>
      </c>
      <c r="AV554" s="15" t="s">
        <v>86</v>
      </c>
      <c r="AW554" s="15" t="s">
        <v>27</v>
      </c>
      <c r="AX554" s="15" t="s">
        <v>76</v>
      </c>
      <c r="AY554" s="194" t="s">
        <v>156</v>
      </c>
    </row>
    <row r="555" s="2" customFormat="1" ht="24.15" customHeight="1">
      <c r="A555" s="31"/>
      <c r="B555" s="163"/>
      <c r="C555" s="164" t="s">
        <v>110</v>
      </c>
      <c r="D555" s="164" t="s">
        <v>158</v>
      </c>
      <c r="E555" s="165" t="s">
        <v>620</v>
      </c>
      <c r="F555" s="166" t="s">
        <v>621</v>
      </c>
      <c r="G555" s="167" t="s">
        <v>356</v>
      </c>
      <c r="H555" s="168">
        <v>2230.4589999999998</v>
      </c>
      <c r="I555" s="169">
        <v>0</v>
      </c>
      <c r="J555" s="169">
        <f>ROUND(I555*H555,2)</f>
        <v>0</v>
      </c>
      <c r="K555" s="166" t="s">
        <v>1</v>
      </c>
      <c r="L555" s="32"/>
      <c r="M555" s="170" t="s">
        <v>1</v>
      </c>
      <c r="N555" s="171" t="s">
        <v>36</v>
      </c>
      <c r="O555" s="172">
        <v>0</v>
      </c>
      <c r="P555" s="172">
        <f>O555*H555</f>
        <v>0</v>
      </c>
      <c r="Q555" s="172">
        <v>0</v>
      </c>
      <c r="R555" s="172">
        <f>Q555*H555</f>
        <v>0</v>
      </c>
      <c r="S555" s="172">
        <v>0</v>
      </c>
      <c r="T555" s="173">
        <f>S555*H555</f>
        <v>0</v>
      </c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R555" s="174" t="s">
        <v>193</v>
      </c>
      <c r="AT555" s="174" t="s">
        <v>158</v>
      </c>
      <c r="AU555" s="174" t="s">
        <v>80</v>
      </c>
      <c r="AY555" s="18" t="s">
        <v>156</v>
      </c>
      <c r="BE555" s="175">
        <f>IF(N555="základní",J555,0)</f>
        <v>0</v>
      </c>
      <c r="BF555" s="175">
        <f>IF(N555="snížená",J555,0)</f>
        <v>0</v>
      </c>
      <c r="BG555" s="175">
        <f>IF(N555="zákl. přenesená",J555,0)</f>
        <v>0</v>
      </c>
      <c r="BH555" s="175">
        <f>IF(N555="sníž. přenesená",J555,0)</f>
        <v>0</v>
      </c>
      <c r="BI555" s="175">
        <f>IF(N555="nulová",J555,0)</f>
        <v>0</v>
      </c>
      <c r="BJ555" s="18" t="s">
        <v>76</v>
      </c>
      <c r="BK555" s="175">
        <f>ROUND(I555*H555,2)</f>
        <v>0</v>
      </c>
      <c r="BL555" s="18" t="s">
        <v>193</v>
      </c>
      <c r="BM555" s="174" t="s">
        <v>622</v>
      </c>
    </row>
    <row r="556" s="2" customFormat="1">
      <c r="A556" s="31"/>
      <c r="B556" s="32"/>
      <c r="C556" s="31"/>
      <c r="D556" s="176" t="s">
        <v>162</v>
      </c>
      <c r="E556" s="31"/>
      <c r="F556" s="177" t="s">
        <v>621</v>
      </c>
      <c r="G556" s="31"/>
      <c r="H556" s="31"/>
      <c r="I556" s="31"/>
      <c r="J556" s="31"/>
      <c r="K556" s="31"/>
      <c r="L556" s="32"/>
      <c r="M556" s="178"/>
      <c r="N556" s="179"/>
      <c r="O556" s="69"/>
      <c r="P556" s="69"/>
      <c r="Q556" s="69"/>
      <c r="R556" s="69"/>
      <c r="S556" s="69"/>
      <c r="T556" s="70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T556" s="18" t="s">
        <v>162</v>
      </c>
      <c r="AU556" s="18" t="s">
        <v>80</v>
      </c>
    </row>
    <row r="557" s="12" customFormat="1" ht="22.8" customHeight="1">
      <c r="A557" s="12"/>
      <c r="B557" s="151"/>
      <c r="C557" s="12"/>
      <c r="D557" s="152" t="s">
        <v>70</v>
      </c>
      <c r="E557" s="161" t="s">
        <v>623</v>
      </c>
      <c r="F557" s="161" t="s">
        <v>624</v>
      </c>
      <c r="G557" s="12"/>
      <c r="H557" s="12"/>
      <c r="I557" s="12"/>
      <c r="J557" s="162">
        <f>BK557</f>
        <v>0</v>
      </c>
      <c r="K557" s="12"/>
      <c r="L557" s="151"/>
      <c r="M557" s="155"/>
      <c r="N557" s="156"/>
      <c r="O557" s="156"/>
      <c r="P557" s="157">
        <f>SUM(P558:P600)</f>
        <v>0</v>
      </c>
      <c r="Q557" s="156"/>
      <c r="R557" s="157">
        <f>SUM(R558:R600)</f>
        <v>0</v>
      </c>
      <c r="S557" s="156"/>
      <c r="T557" s="158">
        <f>SUM(T558:T600)</f>
        <v>0</v>
      </c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R557" s="152" t="s">
        <v>80</v>
      </c>
      <c r="AT557" s="159" t="s">
        <v>70</v>
      </c>
      <c r="AU557" s="159" t="s">
        <v>76</v>
      </c>
      <c r="AY557" s="152" t="s">
        <v>156</v>
      </c>
      <c r="BK557" s="160">
        <f>SUM(BK558:BK600)</f>
        <v>0</v>
      </c>
    </row>
    <row r="558" s="2" customFormat="1" ht="16.5" customHeight="1">
      <c r="A558" s="31"/>
      <c r="B558" s="163"/>
      <c r="C558" s="164" t="s">
        <v>389</v>
      </c>
      <c r="D558" s="164" t="s">
        <v>158</v>
      </c>
      <c r="E558" s="165" t="s">
        <v>625</v>
      </c>
      <c r="F558" s="166" t="s">
        <v>626</v>
      </c>
      <c r="G558" s="167" t="s">
        <v>192</v>
      </c>
      <c r="H558" s="168">
        <v>512</v>
      </c>
      <c r="I558" s="169">
        <v>0</v>
      </c>
      <c r="J558" s="169">
        <f>ROUND(I558*H558,2)</f>
        <v>0</v>
      </c>
      <c r="K558" s="166" t="s">
        <v>1</v>
      </c>
      <c r="L558" s="32"/>
      <c r="M558" s="170" t="s">
        <v>1</v>
      </c>
      <c r="N558" s="171" t="s">
        <v>36</v>
      </c>
      <c r="O558" s="172">
        <v>0</v>
      </c>
      <c r="P558" s="172">
        <f>O558*H558</f>
        <v>0</v>
      </c>
      <c r="Q558" s="172">
        <v>0</v>
      </c>
      <c r="R558" s="172">
        <f>Q558*H558</f>
        <v>0</v>
      </c>
      <c r="S558" s="172">
        <v>0</v>
      </c>
      <c r="T558" s="173">
        <f>S558*H558</f>
        <v>0</v>
      </c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R558" s="174" t="s">
        <v>193</v>
      </c>
      <c r="AT558" s="174" t="s">
        <v>158</v>
      </c>
      <c r="AU558" s="174" t="s">
        <v>80</v>
      </c>
      <c r="AY558" s="18" t="s">
        <v>156</v>
      </c>
      <c r="BE558" s="175">
        <f>IF(N558="základní",J558,0)</f>
        <v>0</v>
      </c>
      <c r="BF558" s="175">
        <f>IF(N558="snížená",J558,0)</f>
        <v>0</v>
      </c>
      <c r="BG558" s="175">
        <f>IF(N558="zákl. přenesená",J558,0)</f>
        <v>0</v>
      </c>
      <c r="BH558" s="175">
        <f>IF(N558="sníž. přenesená",J558,0)</f>
        <v>0</v>
      </c>
      <c r="BI558" s="175">
        <f>IF(N558="nulová",J558,0)</f>
        <v>0</v>
      </c>
      <c r="BJ558" s="18" t="s">
        <v>76</v>
      </c>
      <c r="BK558" s="175">
        <f>ROUND(I558*H558,2)</f>
        <v>0</v>
      </c>
      <c r="BL558" s="18" t="s">
        <v>193</v>
      </c>
      <c r="BM558" s="174" t="s">
        <v>627</v>
      </c>
    </row>
    <row r="559" s="2" customFormat="1">
      <c r="A559" s="31"/>
      <c r="B559" s="32"/>
      <c r="C559" s="31"/>
      <c r="D559" s="176" t="s">
        <v>162</v>
      </c>
      <c r="E559" s="31"/>
      <c r="F559" s="177" t="s">
        <v>626</v>
      </c>
      <c r="G559" s="31"/>
      <c r="H559" s="31"/>
      <c r="I559" s="31"/>
      <c r="J559" s="31"/>
      <c r="K559" s="31"/>
      <c r="L559" s="32"/>
      <c r="M559" s="178"/>
      <c r="N559" s="179"/>
      <c r="O559" s="69"/>
      <c r="P559" s="69"/>
      <c r="Q559" s="69"/>
      <c r="R559" s="69"/>
      <c r="S559" s="69"/>
      <c r="T559" s="70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T559" s="18" t="s">
        <v>162</v>
      </c>
      <c r="AU559" s="18" t="s">
        <v>80</v>
      </c>
    </row>
    <row r="560" s="13" customFormat="1">
      <c r="A560" s="13"/>
      <c r="B560" s="180"/>
      <c r="C560" s="13"/>
      <c r="D560" s="176" t="s">
        <v>163</v>
      </c>
      <c r="E560" s="181" t="s">
        <v>1</v>
      </c>
      <c r="F560" s="182" t="s">
        <v>335</v>
      </c>
      <c r="G560" s="13"/>
      <c r="H560" s="181" t="s">
        <v>1</v>
      </c>
      <c r="I560" s="13"/>
      <c r="J560" s="13"/>
      <c r="K560" s="13"/>
      <c r="L560" s="180"/>
      <c r="M560" s="183"/>
      <c r="N560" s="184"/>
      <c r="O560" s="184"/>
      <c r="P560" s="184"/>
      <c r="Q560" s="184"/>
      <c r="R560" s="184"/>
      <c r="S560" s="184"/>
      <c r="T560" s="185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181" t="s">
        <v>163</v>
      </c>
      <c r="AU560" s="181" t="s">
        <v>80</v>
      </c>
      <c r="AV560" s="13" t="s">
        <v>76</v>
      </c>
      <c r="AW560" s="13" t="s">
        <v>27</v>
      </c>
      <c r="AX560" s="13" t="s">
        <v>71</v>
      </c>
      <c r="AY560" s="181" t="s">
        <v>156</v>
      </c>
    </row>
    <row r="561" s="14" customFormat="1">
      <c r="A561" s="14"/>
      <c r="B561" s="186"/>
      <c r="C561" s="14"/>
      <c r="D561" s="176" t="s">
        <v>163</v>
      </c>
      <c r="E561" s="187" t="s">
        <v>1</v>
      </c>
      <c r="F561" s="188" t="s">
        <v>336</v>
      </c>
      <c r="G561" s="14"/>
      <c r="H561" s="189">
        <v>225.40000000000001</v>
      </c>
      <c r="I561" s="14"/>
      <c r="J561" s="14"/>
      <c r="K561" s="14"/>
      <c r="L561" s="186"/>
      <c r="M561" s="190"/>
      <c r="N561" s="191"/>
      <c r="O561" s="191"/>
      <c r="P561" s="191"/>
      <c r="Q561" s="191"/>
      <c r="R561" s="191"/>
      <c r="S561" s="191"/>
      <c r="T561" s="192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187" t="s">
        <v>163</v>
      </c>
      <c r="AU561" s="187" t="s">
        <v>80</v>
      </c>
      <c r="AV561" s="14" t="s">
        <v>80</v>
      </c>
      <c r="AW561" s="14" t="s">
        <v>27</v>
      </c>
      <c r="AX561" s="14" t="s">
        <v>71</v>
      </c>
      <c r="AY561" s="187" t="s">
        <v>156</v>
      </c>
    </row>
    <row r="562" s="13" customFormat="1">
      <c r="A562" s="13"/>
      <c r="B562" s="180"/>
      <c r="C562" s="13"/>
      <c r="D562" s="176" t="s">
        <v>163</v>
      </c>
      <c r="E562" s="181" t="s">
        <v>1</v>
      </c>
      <c r="F562" s="182" t="s">
        <v>337</v>
      </c>
      <c r="G562" s="13"/>
      <c r="H562" s="181" t="s">
        <v>1</v>
      </c>
      <c r="I562" s="13"/>
      <c r="J562" s="13"/>
      <c r="K562" s="13"/>
      <c r="L562" s="180"/>
      <c r="M562" s="183"/>
      <c r="N562" s="184"/>
      <c r="O562" s="184"/>
      <c r="P562" s="184"/>
      <c r="Q562" s="184"/>
      <c r="R562" s="184"/>
      <c r="S562" s="184"/>
      <c r="T562" s="185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181" t="s">
        <v>163</v>
      </c>
      <c r="AU562" s="181" t="s">
        <v>80</v>
      </c>
      <c r="AV562" s="13" t="s">
        <v>76</v>
      </c>
      <c r="AW562" s="13" t="s">
        <v>27</v>
      </c>
      <c r="AX562" s="13" t="s">
        <v>71</v>
      </c>
      <c r="AY562" s="181" t="s">
        <v>156</v>
      </c>
    </row>
    <row r="563" s="14" customFormat="1">
      <c r="A563" s="14"/>
      <c r="B563" s="186"/>
      <c r="C563" s="14"/>
      <c r="D563" s="176" t="s">
        <v>163</v>
      </c>
      <c r="E563" s="187" t="s">
        <v>1</v>
      </c>
      <c r="F563" s="188" t="s">
        <v>338</v>
      </c>
      <c r="G563" s="14"/>
      <c r="H563" s="189">
        <v>286.60000000000002</v>
      </c>
      <c r="I563" s="14"/>
      <c r="J563" s="14"/>
      <c r="K563" s="14"/>
      <c r="L563" s="186"/>
      <c r="M563" s="190"/>
      <c r="N563" s="191"/>
      <c r="O563" s="191"/>
      <c r="P563" s="191"/>
      <c r="Q563" s="191"/>
      <c r="R563" s="191"/>
      <c r="S563" s="191"/>
      <c r="T563" s="192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187" t="s">
        <v>163</v>
      </c>
      <c r="AU563" s="187" t="s">
        <v>80</v>
      </c>
      <c r="AV563" s="14" t="s">
        <v>80</v>
      </c>
      <c r="AW563" s="14" t="s">
        <v>27</v>
      </c>
      <c r="AX563" s="14" t="s">
        <v>71</v>
      </c>
      <c r="AY563" s="187" t="s">
        <v>156</v>
      </c>
    </row>
    <row r="564" s="15" customFormat="1">
      <c r="A564" s="15"/>
      <c r="B564" s="193"/>
      <c r="C564" s="15"/>
      <c r="D564" s="176" t="s">
        <v>163</v>
      </c>
      <c r="E564" s="194" t="s">
        <v>1</v>
      </c>
      <c r="F564" s="195" t="s">
        <v>166</v>
      </c>
      <c r="G564" s="15"/>
      <c r="H564" s="196">
        <v>512</v>
      </c>
      <c r="I564" s="15"/>
      <c r="J564" s="15"/>
      <c r="K564" s="15"/>
      <c r="L564" s="193"/>
      <c r="M564" s="197"/>
      <c r="N564" s="198"/>
      <c r="O564" s="198"/>
      <c r="P564" s="198"/>
      <c r="Q564" s="198"/>
      <c r="R564" s="198"/>
      <c r="S564" s="198"/>
      <c r="T564" s="199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T564" s="194" t="s">
        <v>163</v>
      </c>
      <c r="AU564" s="194" t="s">
        <v>80</v>
      </c>
      <c r="AV564" s="15" t="s">
        <v>86</v>
      </c>
      <c r="AW564" s="15" t="s">
        <v>27</v>
      </c>
      <c r="AX564" s="15" t="s">
        <v>76</v>
      </c>
      <c r="AY564" s="194" t="s">
        <v>156</v>
      </c>
    </row>
    <row r="565" s="2" customFormat="1" ht="24.15" customHeight="1">
      <c r="A565" s="31"/>
      <c r="B565" s="163"/>
      <c r="C565" s="164" t="s">
        <v>628</v>
      </c>
      <c r="D565" s="164" t="s">
        <v>158</v>
      </c>
      <c r="E565" s="165" t="s">
        <v>629</v>
      </c>
      <c r="F565" s="166" t="s">
        <v>630</v>
      </c>
      <c r="G565" s="167" t="s">
        <v>192</v>
      </c>
      <c r="H565" s="168">
        <v>512</v>
      </c>
      <c r="I565" s="169">
        <v>0</v>
      </c>
      <c r="J565" s="169">
        <f>ROUND(I565*H565,2)</f>
        <v>0</v>
      </c>
      <c r="K565" s="166" t="s">
        <v>1</v>
      </c>
      <c r="L565" s="32"/>
      <c r="M565" s="170" t="s">
        <v>1</v>
      </c>
      <c r="N565" s="171" t="s">
        <v>36</v>
      </c>
      <c r="O565" s="172">
        <v>0</v>
      </c>
      <c r="P565" s="172">
        <f>O565*H565</f>
        <v>0</v>
      </c>
      <c r="Q565" s="172">
        <v>0</v>
      </c>
      <c r="R565" s="172">
        <f>Q565*H565</f>
        <v>0</v>
      </c>
      <c r="S565" s="172">
        <v>0</v>
      </c>
      <c r="T565" s="173">
        <f>S565*H565</f>
        <v>0</v>
      </c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R565" s="174" t="s">
        <v>193</v>
      </c>
      <c r="AT565" s="174" t="s">
        <v>158</v>
      </c>
      <c r="AU565" s="174" t="s">
        <v>80</v>
      </c>
      <c r="AY565" s="18" t="s">
        <v>156</v>
      </c>
      <c r="BE565" s="175">
        <f>IF(N565="základní",J565,0)</f>
        <v>0</v>
      </c>
      <c r="BF565" s="175">
        <f>IF(N565="snížená",J565,0)</f>
        <v>0</v>
      </c>
      <c r="BG565" s="175">
        <f>IF(N565="zákl. přenesená",J565,0)</f>
        <v>0</v>
      </c>
      <c r="BH565" s="175">
        <f>IF(N565="sníž. přenesená",J565,0)</f>
        <v>0</v>
      </c>
      <c r="BI565" s="175">
        <f>IF(N565="nulová",J565,0)</f>
        <v>0</v>
      </c>
      <c r="BJ565" s="18" t="s">
        <v>76</v>
      </c>
      <c r="BK565" s="175">
        <f>ROUND(I565*H565,2)</f>
        <v>0</v>
      </c>
      <c r="BL565" s="18" t="s">
        <v>193</v>
      </c>
      <c r="BM565" s="174" t="s">
        <v>631</v>
      </c>
    </row>
    <row r="566" s="2" customFormat="1">
      <c r="A566" s="31"/>
      <c r="B566" s="32"/>
      <c r="C566" s="31"/>
      <c r="D566" s="176" t="s">
        <v>162</v>
      </c>
      <c r="E566" s="31"/>
      <c r="F566" s="177" t="s">
        <v>630</v>
      </c>
      <c r="G566" s="31"/>
      <c r="H566" s="31"/>
      <c r="I566" s="31"/>
      <c r="J566" s="31"/>
      <c r="K566" s="31"/>
      <c r="L566" s="32"/>
      <c r="M566" s="178"/>
      <c r="N566" s="179"/>
      <c r="O566" s="69"/>
      <c r="P566" s="69"/>
      <c r="Q566" s="69"/>
      <c r="R566" s="69"/>
      <c r="S566" s="69"/>
      <c r="T566" s="70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T566" s="18" t="s">
        <v>162</v>
      </c>
      <c r="AU566" s="18" t="s">
        <v>80</v>
      </c>
    </row>
    <row r="567" s="14" customFormat="1">
      <c r="A567" s="14"/>
      <c r="B567" s="186"/>
      <c r="C567" s="14"/>
      <c r="D567" s="176" t="s">
        <v>163</v>
      </c>
      <c r="E567" s="187" t="s">
        <v>1</v>
      </c>
      <c r="F567" s="188" t="s">
        <v>632</v>
      </c>
      <c r="G567" s="14"/>
      <c r="H567" s="189">
        <v>512</v>
      </c>
      <c r="I567" s="14"/>
      <c r="J567" s="14"/>
      <c r="K567" s="14"/>
      <c r="L567" s="186"/>
      <c r="M567" s="190"/>
      <c r="N567" s="191"/>
      <c r="O567" s="191"/>
      <c r="P567" s="191"/>
      <c r="Q567" s="191"/>
      <c r="R567" s="191"/>
      <c r="S567" s="191"/>
      <c r="T567" s="192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187" t="s">
        <v>163</v>
      </c>
      <c r="AU567" s="187" t="s">
        <v>80</v>
      </c>
      <c r="AV567" s="14" t="s">
        <v>80</v>
      </c>
      <c r="AW567" s="14" t="s">
        <v>27</v>
      </c>
      <c r="AX567" s="14" t="s">
        <v>71</v>
      </c>
      <c r="AY567" s="187" t="s">
        <v>156</v>
      </c>
    </row>
    <row r="568" s="15" customFormat="1">
      <c r="A568" s="15"/>
      <c r="B568" s="193"/>
      <c r="C568" s="15"/>
      <c r="D568" s="176" t="s">
        <v>163</v>
      </c>
      <c r="E568" s="194" t="s">
        <v>1</v>
      </c>
      <c r="F568" s="195" t="s">
        <v>166</v>
      </c>
      <c r="G568" s="15"/>
      <c r="H568" s="196">
        <v>512</v>
      </c>
      <c r="I568" s="15"/>
      <c r="J568" s="15"/>
      <c r="K568" s="15"/>
      <c r="L568" s="193"/>
      <c r="M568" s="197"/>
      <c r="N568" s="198"/>
      <c r="O568" s="198"/>
      <c r="P568" s="198"/>
      <c r="Q568" s="198"/>
      <c r="R568" s="198"/>
      <c r="S568" s="198"/>
      <c r="T568" s="199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T568" s="194" t="s">
        <v>163</v>
      </c>
      <c r="AU568" s="194" t="s">
        <v>80</v>
      </c>
      <c r="AV568" s="15" t="s">
        <v>86</v>
      </c>
      <c r="AW568" s="15" t="s">
        <v>27</v>
      </c>
      <c r="AX568" s="15" t="s">
        <v>76</v>
      </c>
      <c r="AY568" s="194" t="s">
        <v>156</v>
      </c>
    </row>
    <row r="569" s="2" customFormat="1" ht="33" customHeight="1">
      <c r="A569" s="31"/>
      <c r="B569" s="163"/>
      <c r="C569" s="164" t="s">
        <v>396</v>
      </c>
      <c r="D569" s="164" t="s">
        <v>158</v>
      </c>
      <c r="E569" s="165" t="s">
        <v>633</v>
      </c>
      <c r="F569" s="166" t="s">
        <v>634</v>
      </c>
      <c r="G569" s="167" t="s">
        <v>192</v>
      </c>
      <c r="H569" s="168">
        <v>512</v>
      </c>
      <c r="I569" s="169">
        <v>0</v>
      </c>
      <c r="J569" s="169">
        <f>ROUND(I569*H569,2)</f>
        <v>0</v>
      </c>
      <c r="K569" s="166" t="s">
        <v>1</v>
      </c>
      <c r="L569" s="32"/>
      <c r="M569" s="170" t="s">
        <v>1</v>
      </c>
      <c r="N569" s="171" t="s">
        <v>36</v>
      </c>
      <c r="O569" s="172">
        <v>0</v>
      </c>
      <c r="P569" s="172">
        <f>O569*H569</f>
        <v>0</v>
      </c>
      <c r="Q569" s="172">
        <v>0</v>
      </c>
      <c r="R569" s="172">
        <f>Q569*H569</f>
        <v>0</v>
      </c>
      <c r="S569" s="172">
        <v>0</v>
      </c>
      <c r="T569" s="173">
        <f>S569*H569</f>
        <v>0</v>
      </c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R569" s="174" t="s">
        <v>193</v>
      </c>
      <c r="AT569" s="174" t="s">
        <v>158</v>
      </c>
      <c r="AU569" s="174" t="s">
        <v>80</v>
      </c>
      <c r="AY569" s="18" t="s">
        <v>156</v>
      </c>
      <c r="BE569" s="175">
        <f>IF(N569="základní",J569,0)</f>
        <v>0</v>
      </c>
      <c r="BF569" s="175">
        <f>IF(N569="snížená",J569,0)</f>
        <v>0</v>
      </c>
      <c r="BG569" s="175">
        <f>IF(N569="zákl. přenesená",J569,0)</f>
        <v>0</v>
      </c>
      <c r="BH569" s="175">
        <f>IF(N569="sníž. přenesená",J569,0)</f>
        <v>0</v>
      </c>
      <c r="BI569" s="175">
        <f>IF(N569="nulová",J569,0)</f>
        <v>0</v>
      </c>
      <c r="BJ569" s="18" t="s">
        <v>76</v>
      </c>
      <c r="BK569" s="175">
        <f>ROUND(I569*H569,2)</f>
        <v>0</v>
      </c>
      <c r="BL569" s="18" t="s">
        <v>193</v>
      </c>
      <c r="BM569" s="174" t="s">
        <v>635</v>
      </c>
    </row>
    <row r="570" s="2" customFormat="1">
      <c r="A570" s="31"/>
      <c r="B570" s="32"/>
      <c r="C570" s="31"/>
      <c r="D570" s="176" t="s">
        <v>162</v>
      </c>
      <c r="E570" s="31"/>
      <c r="F570" s="177" t="s">
        <v>634</v>
      </c>
      <c r="G570" s="31"/>
      <c r="H570" s="31"/>
      <c r="I570" s="31"/>
      <c r="J570" s="31"/>
      <c r="K570" s="31"/>
      <c r="L570" s="32"/>
      <c r="M570" s="178"/>
      <c r="N570" s="179"/>
      <c r="O570" s="69"/>
      <c r="P570" s="69"/>
      <c r="Q570" s="69"/>
      <c r="R570" s="69"/>
      <c r="S570" s="69"/>
      <c r="T570" s="70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T570" s="18" t="s">
        <v>162</v>
      </c>
      <c r="AU570" s="18" t="s">
        <v>80</v>
      </c>
    </row>
    <row r="571" s="14" customFormat="1">
      <c r="A571" s="14"/>
      <c r="B571" s="186"/>
      <c r="C571" s="14"/>
      <c r="D571" s="176" t="s">
        <v>163</v>
      </c>
      <c r="E571" s="187" t="s">
        <v>1</v>
      </c>
      <c r="F571" s="188" t="s">
        <v>632</v>
      </c>
      <c r="G571" s="14"/>
      <c r="H571" s="189">
        <v>512</v>
      </c>
      <c r="I571" s="14"/>
      <c r="J571" s="14"/>
      <c r="K571" s="14"/>
      <c r="L571" s="186"/>
      <c r="M571" s="190"/>
      <c r="N571" s="191"/>
      <c r="O571" s="191"/>
      <c r="P571" s="191"/>
      <c r="Q571" s="191"/>
      <c r="R571" s="191"/>
      <c r="S571" s="191"/>
      <c r="T571" s="192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187" t="s">
        <v>163</v>
      </c>
      <c r="AU571" s="187" t="s">
        <v>80</v>
      </c>
      <c r="AV571" s="14" t="s">
        <v>80</v>
      </c>
      <c r="AW571" s="14" t="s">
        <v>27</v>
      </c>
      <c r="AX571" s="14" t="s">
        <v>71</v>
      </c>
      <c r="AY571" s="187" t="s">
        <v>156</v>
      </c>
    </row>
    <row r="572" s="15" customFormat="1">
      <c r="A572" s="15"/>
      <c r="B572" s="193"/>
      <c r="C572" s="15"/>
      <c r="D572" s="176" t="s">
        <v>163</v>
      </c>
      <c r="E572" s="194" t="s">
        <v>1</v>
      </c>
      <c r="F572" s="195" t="s">
        <v>166</v>
      </c>
      <c r="G572" s="15"/>
      <c r="H572" s="196">
        <v>512</v>
      </c>
      <c r="I572" s="15"/>
      <c r="J572" s="15"/>
      <c r="K572" s="15"/>
      <c r="L572" s="193"/>
      <c r="M572" s="197"/>
      <c r="N572" s="198"/>
      <c r="O572" s="198"/>
      <c r="P572" s="198"/>
      <c r="Q572" s="198"/>
      <c r="R572" s="198"/>
      <c r="S572" s="198"/>
      <c r="T572" s="199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T572" s="194" t="s">
        <v>163</v>
      </c>
      <c r="AU572" s="194" t="s">
        <v>80</v>
      </c>
      <c r="AV572" s="15" t="s">
        <v>86</v>
      </c>
      <c r="AW572" s="15" t="s">
        <v>27</v>
      </c>
      <c r="AX572" s="15" t="s">
        <v>76</v>
      </c>
      <c r="AY572" s="194" t="s">
        <v>156</v>
      </c>
    </row>
    <row r="573" s="2" customFormat="1" ht="16.5" customHeight="1">
      <c r="A573" s="31"/>
      <c r="B573" s="163"/>
      <c r="C573" s="164" t="s">
        <v>636</v>
      </c>
      <c r="D573" s="164" t="s">
        <v>158</v>
      </c>
      <c r="E573" s="165" t="s">
        <v>637</v>
      </c>
      <c r="F573" s="166" t="s">
        <v>638</v>
      </c>
      <c r="G573" s="167" t="s">
        <v>192</v>
      </c>
      <c r="H573" s="168">
        <v>286.60000000000002</v>
      </c>
      <c r="I573" s="169">
        <v>0</v>
      </c>
      <c r="J573" s="169">
        <f>ROUND(I573*H573,2)</f>
        <v>0</v>
      </c>
      <c r="K573" s="166" t="s">
        <v>1</v>
      </c>
      <c r="L573" s="32"/>
      <c r="M573" s="170" t="s">
        <v>1</v>
      </c>
      <c r="N573" s="171" t="s">
        <v>36</v>
      </c>
      <c r="O573" s="172">
        <v>0</v>
      </c>
      <c r="P573" s="172">
        <f>O573*H573</f>
        <v>0</v>
      </c>
      <c r="Q573" s="172">
        <v>0</v>
      </c>
      <c r="R573" s="172">
        <f>Q573*H573</f>
        <v>0</v>
      </c>
      <c r="S573" s="172">
        <v>0</v>
      </c>
      <c r="T573" s="173">
        <f>S573*H573</f>
        <v>0</v>
      </c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R573" s="174" t="s">
        <v>193</v>
      </c>
      <c r="AT573" s="174" t="s">
        <v>158</v>
      </c>
      <c r="AU573" s="174" t="s">
        <v>80</v>
      </c>
      <c r="AY573" s="18" t="s">
        <v>156</v>
      </c>
      <c r="BE573" s="175">
        <f>IF(N573="základní",J573,0)</f>
        <v>0</v>
      </c>
      <c r="BF573" s="175">
        <f>IF(N573="snížená",J573,0)</f>
        <v>0</v>
      </c>
      <c r="BG573" s="175">
        <f>IF(N573="zákl. přenesená",J573,0)</f>
        <v>0</v>
      </c>
      <c r="BH573" s="175">
        <f>IF(N573="sníž. přenesená",J573,0)</f>
        <v>0</v>
      </c>
      <c r="BI573" s="175">
        <f>IF(N573="nulová",J573,0)</f>
        <v>0</v>
      </c>
      <c r="BJ573" s="18" t="s">
        <v>76</v>
      </c>
      <c r="BK573" s="175">
        <f>ROUND(I573*H573,2)</f>
        <v>0</v>
      </c>
      <c r="BL573" s="18" t="s">
        <v>193</v>
      </c>
      <c r="BM573" s="174" t="s">
        <v>639</v>
      </c>
    </row>
    <row r="574" s="2" customFormat="1">
      <c r="A574" s="31"/>
      <c r="B574" s="32"/>
      <c r="C574" s="31"/>
      <c r="D574" s="176" t="s">
        <v>162</v>
      </c>
      <c r="E574" s="31"/>
      <c r="F574" s="177" t="s">
        <v>638</v>
      </c>
      <c r="G574" s="31"/>
      <c r="H574" s="31"/>
      <c r="I574" s="31"/>
      <c r="J574" s="31"/>
      <c r="K574" s="31"/>
      <c r="L574" s="32"/>
      <c r="M574" s="178"/>
      <c r="N574" s="179"/>
      <c r="O574" s="69"/>
      <c r="P574" s="69"/>
      <c r="Q574" s="69"/>
      <c r="R574" s="69"/>
      <c r="S574" s="69"/>
      <c r="T574" s="70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T574" s="18" t="s">
        <v>162</v>
      </c>
      <c r="AU574" s="18" t="s">
        <v>80</v>
      </c>
    </row>
    <row r="575" s="13" customFormat="1">
      <c r="A575" s="13"/>
      <c r="B575" s="180"/>
      <c r="C575" s="13"/>
      <c r="D575" s="176" t="s">
        <v>163</v>
      </c>
      <c r="E575" s="181" t="s">
        <v>1</v>
      </c>
      <c r="F575" s="182" t="s">
        <v>337</v>
      </c>
      <c r="G575" s="13"/>
      <c r="H575" s="181" t="s">
        <v>1</v>
      </c>
      <c r="I575" s="13"/>
      <c r="J575" s="13"/>
      <c r="K575" s="13"/>
      <c r="L575" s="180"/>
      <c r="M575" s="183"/>
      <c r="N575" s="184"/>
      <c r="O575" s="184"/>
      <c r="P575" s="184"/>
      <c r="Q575" s="184"/>
      <c r="R575" s="184"/>
      <c r="S575" s="184"/>
      <c r="T575" s="185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181" t="s">
        <v>163</v>
      </c>
      <c r="AU575" s="181" t="s">
        <v>80</v>
      </c>
      <c r="AV575" s="13" t="s">
        <v>76</v>
      </c>
      <c r="AW575" s="13" t="s">
        <v>27</v>
      </c>
      <c r="AX575" s="13" t="s">
        <v>71</v>
      </c>
      <c r="AY575" s="181" t="s">
        <v>156</v>
      </c>
    </row>
    <row r="576" s="14" customFormat="1">
      <c r="A576" s="14"/>
      <c r="B576" s="186"/>
      <c r="C576" s="14"/>
      <c r="D576" s="176" t="s">
        <v>163</v>
      </c>
      <c r="E576" s="187" t="s">
        <v>1</v>
      </c>
      <c r="F576" s="188" t="s">
        <v>338</v>
      </c>
      <c r="G576" s="14"/>
      <c r="H576" s="189">
        <v>286.60000000000002</v>
      </c>
      <c r="I576" s="14"/>
      <c r="J576" s="14"/>
      <c r="K576" s="14"/>
      <c r="L576" s="186"/>
      <c r="M576" s="190"/>
      <c r="N576" s="191"/>
      <c r="O576" s="191"/>
      <c r="P576" s="191"/>
      <c r="Q576" s="191"/>
      <c r="R576" s="191"/>
      <c r="S576" s="191"/>
      <c r="T576" s="192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187" t="s">
        <v>163</v>
      </c>
      <c r="AU576" s="187" t="s">
        <v>80</v>
      </c>
      <c r="AV576" s="14" t="s">
        <v>80</v>
      </c>
      <c r="AW576" s="14" t="s">
        <v>27</v>
      </c>
      <c r="AX576" s="14" t="s">
        <v>71</v>
      </c>
      <c r="AY576" s="187" t="s">
        <v>156</v>
      </c>
    </row>
    <row r="577" s="15" customFormat="1">
      <c r="A577" s="15"/>
      <c r="B577" s="193"/>
      <c r="C577" s="15"/>
      <c r="D577" s="176" t="s">
        <v>163</v>
      </c>
      <c r="E577" s="194" t="s">
        <v>1</v>
      </c>
      <c r="F577" s="195" t="s">
        <v>166</v>
      </c>
      <c r="G577" s="15"/>
      <c r="H577" s="196">
        <v>286.60000000000002</v>
      </c>
      <c r="I577" s="15"/>
      <c r="J577" s="15"/>
      <c r="K577" s="15"/>
      <c r="L577" s="193"/>
      <c r="M577" s="197"/>
      <c r="N577" s="198"/>
      <c r="O577" s="198"/>
      <c r="P577" s="198"/>
      <c r="Q577" s="198"/>
      <c r="R577" s="198"/>
      <c r="S577" s="198"/>
      <c r="T577" s="199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194" t="s">
        <v>163</v>
      </c>
      <c r="AU577" s="194" t="s">
        <v>80</v>
      </c>
      <c r="AV577" s="15" t="s">
        <v>86</v>
      </c>
      <c r="AW577" s="15" t="s">
        <v>27</v>
      </c>
      <c r="AX577" s="15" t="s">
        <v>76</v>
      </c>
      <c r="AY577" s="194" t="s">
        <v>156</v>
      </c>
    </row>
    <row r="578" s="2" customFormat="1" ht="37.8" customHeight="1">
      <c r="A578" s="31"/>
      <c r="B578" s="163"/>
      <c r="C578" s="200" t="s">
        <v>401</v>
      </c>
      <c r="D578" s="200" t="s">
        <v>239</v>
      </c>
      <c r="E578" s="201" t="s">
        <v>640</v>
      </c>
      <c r="F578" s="202" t="s">
        <v>641</v>
      </c>
      <c r="G578" s="203" t="s">
        <v>192</v>
      </c>
      <c r="H578" s="204">
        <v>315.25999999999999</v>
      </c>
      <c r="I578" s="205">
        <v>0</v>
      </c>
      <c r="J578" s="205">
        <f>ROUND(I578*H578,2)</f>
        <v>0</v>
      </c>
      <c r="K578" s="202" t="s">
        <v>1</v>
      </c>
      <c r="L578" s="206"/>
      <c r="M578" s="207" t="s">
        <v>1</v>
      </c>
      <c r="N578" s="208" t="s">
        <v>36</v>
      </c>
      <c r="O578" s="172">
        <v>0</v>
      </c>
      <c r="P578" s="172">
        <f>O578*H578</f>
        <v>0</v>
      </c>
      <c r="Q578" s="172">
        <v>0</v>
      </c>
      <c r="R578" s="172">
        <f>Q578*H578</f>
        <v>0</v>
      </c>
      <c r="S578" s="172">
        <v>0</v>
      </c>
      <c r="T578" s="173">
        <f>S578*H578</f>
        <v>0</v>
      </c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R578" s="174" t="s">
        <v>235</v>
      </c>
      <c r="AT578" s="174" t="s">
        <v>239</v>
      </c>
      <c r="AU578" s="174" t="s">
        <v>80</v>
      </c>
      <c r="AY578" s="18" t="s">
        <v>156</v>
      </c>
      <c r="BE578" s="175">
        <f>IF(N578="základní",J578,0)</f>
        <v>0</v>
      </c>
      <c r="BF578" s="175">
        <f>IF(N578="snížená",J578,0)</f>
        <v>0</v>
      </c>
      <c r="BG578" s="175">
        <f>IF(N578="zákl. přenesená",J578,0)</f>
        <v>0</v>
      </c>
      <c r="BH578" s="175">
        <f>IF(N578="sníž. přenesená",J578,0)</f>
        <v>0</v>
      </c>
      <c r="BI578" s="175">
        <f>IF(N578="nulová",J578,0)</f>
        <v>0</v>
      </c>
      <c r="BJ578" s="18" t="s">
        <v>76</v>
      </c>
      <c r="BK578" s="175">
        <f>ROUND(I578*H578,2)</f>
        <v>0</v>
      </c>
      <c r="BL578" s="18" t="s">
        <v>193</v>
      </c>
      <c r="BM578" s="174" t="s">
        <v>642</v>
      </c>
    </row>
    <row r="579" s="2" customFormat="1">
      <c r="A579" s="31"/>
      <c r="B579" s="32"/>
      <c r="C579" s="31"/>
      <c r="D579" s="176" t="s">
        <v>162</v>
      </c>
      <c r="E579" s="31"/>
      <c r="F579" s="177" t="s">
        <v>641</v>
      </c>
      <c r="G579" s="31"/>
      <c r="H579" s="31"/>
      <c r="I579" s="31"/>
      <c r="J579" s="31"/>
      <c r="K579" s="31"/>
      <c r="L579" s="32"/>
      <c r="M579" s="178"/>
      <c r="N579" s="179"/>
      <c r="O579" s="69"/>
      <c r="P579" s="69"/>
      <c r="Q579" s="69"/>
      <c r="R579" s="69"/>
      <c r="S579" s="69"/>
      <c r="T579" s="70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T579" s="18" t="s">
        <v>162</v>
      </c>
      <c r="AU579" s="18" t="s">
        <v>80</v>
      </c>
    </row>
    <row r="580" s="14" customFormat="1">
      <c r="A580" s="14"/>
      <c r="B580" s="186"/>
      <c r="C580" s="14"/>
      <c r="D580" s="176" t="s">
        <v>163</v>
      </c>
      <c r="E580" s="187" t="s">
        <v>1</v>
      </c>
      <c r="F580" s="188" t="s">
        <v>643</v>
      </c>
      <c r="G580" s="14"/>
      <c r="H580" s="189">
        <v>315.25999999999999</v>
      </c>
      <c r="I580" s="14"/>
      <c r="J580" s="14"/>
      <c r="K580" s="14"/>
      <c r="L580" s="186"/>
      <c r="M580" s="190"/>
      <c r="N580" s="191"/>
      <c r="O580" s="191"/>
      <c r="P580" s="191"/>
      <c r="Q580" s="191"/>
      <c r="R580" s="191"/>
      <c r="S580" s="191"/>
      <c r="T580" s="192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187" t="s">
        <v>163</v>
      </c>
      <c r="AU580" s="187" t="s">
        <v>80</v>
      </c>
      <c r="AV580" s="14" t="s">
        <v>80</v>
      </c>
      <c r="AW580" s="14" t="s">
        <v>27</v>
      </c>
      <c r="AX580" s="14" t="s">
        <v>71</v>
      </c>
      <c r="AY580" s="187" t="s">
        <v>156</v>
      </c>
    </row>
    <row r="581" s="15" customFormat="1">
      <c r="A581" s="15"/>
      <c r="B581" s="193"/>
      <c r="C581" s="15"/>
      <c r="D581" s="176" t="s">
        <v>163</v>
      </c>
      <c r="E581" s="194" t="s">
        <v>1</v>
      </c>
      <c r="F581" s="195" t="s">
        <v>166</v>
      </c>
      <c r="G581" s="15"/>
      <c r="H581" s="196">
        <v>315.25999999999999</v>
      </c>
      <c r="I581" s="15"/>
      <c r="J581" s="15"/>
      <c r="K581" s="15"/>
      <c r="L581" s="193"/>
      <c r="M581" s="197"/>
      <c r="N581" s="198"/>
      <c r="O581" s="198"/>
      <c r="P581" s="198"/>
      <c r="Q581" s="198"/>
      <c r="R581" s="198"/>
      <c r="S581" s="198"/>
      <c r="T581" s="199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T581" s="194" t="s">
        <v>163</v>
      </c>
      <c r="AU581" s="194" t="s">
        <v>80</v>
      </c>
      <c r="AV581" s="15" t="s">
        <v>86</v>
      </c>
      <c r="AW581" s="15" t="s">
        <v>27</v>
      </c>
      <c r="AX581" s="15" t="s">
        <v>76</v>
      </c>
      <c r="AY581" s="194" t="s">
        <v>156</v>
      </c>
    </row>
    <row r="582" s="2" customFormat="1" ht="21.75" customHeight="1">
      <c r="A582" s="31"/>
      <c r="B582" s="163"/>
      <c r="C582" s="164" t="s">
        <v>644</v>
      </c>
      <c r="D582" s="164" t="s">
        <v>158</v>
      </c>
      <c r="E582" s="165" t="s">
        <v>645</v>
      </c>
      <c r="F582" s="166" t="s">
        <v>646</v>
      </c>
      <c r="G582" s="167" t="s">
        <v>192</v>
      </c>
      <c r="H582" s="168">
        <v>225.40000000000001</v>
      </c>
      <c r="I582" s="169">
        <v>0</v>
      </c>
      <c r="J582" s="169">
        <f>ROUND(I582*H582,2)</f>
        <v>0</v>
      </c>
      <c r="K582" s="166" t="s">
        <v>1</v>
      </c>
      <c r="L582" s="32"/>
      <c r="M582" s="170" t="s">
        <v>1</v>
      </c>
      <c r="N582" s="171" t="s">
        <v>36</v>
      </c>
      <c r="O582" s="172">
        <v>0</v>
      </c>
      <c r="P582" s="172">
        <f>O582*H582</f>
        <v>0</v>
      </c>
      <c r="Q582" s="172">
        <v>0</v>
      </c>
      <c r="R582" s="172">
        <f>Q582*H582</f>
        <v>0</v>
      </c>
      <c r="S582" s="172">
        <v>0</v>
      </c>
      <c r="T582" s="173">
        <f>S582*H582</f>
        <v>0</v>
      </c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R582" s="174" t="s">
        <v>193</v>
      </c>
      <c r="AT582" s="174" t="s">
        <v>158</v>
      </c>
      <c r="AU582" s="174" t="s">
        <v>80</v>
      </c>
      <c r="AY582" s="18" t="s">
        <v>156</v>
      </c>
      <c r="BE582" s="175">
        <f>IF(N582="základní",J582,0)</f>
        <v>0</v>
      </c>
      <c r="BF582" s="175">
        <f>IF(N582="snížená",J582,0)</f>
        <v>0</v>
      </c>
      <c r="BG582" s="175">
        <f>IF(N582="zákl. přenesená",J582,0)</f>
        <v>0</v>
      </c>
      <c r="BH582" s="175">
        <f>IF(N582="sníž. přenesená",J582,0)</f>
        <v>0</v>
      </c>
      <c r="BI582" s="175">
        <f>IF(N582="nulová",J582,0)</f>
        <v>0</v>
      </c>
      <c r="BJ582" s="18" t="s">
        <v>76</v>
      </c>
      <c r="BK582" s="175">
        <f>ROUND(I582*H582,2)</f>
        <v>0</v>
      </c>
      <c r="BL582" s="18" t="s">
        <v>193</v>
      </c>
      <c r="BM582" s="174" t="s">
        <v>647</v>
      </c>
    </row>
    <row r="583" s="2" customFormat="1">
      <c r="A583" s="31"/>
      <c r="B583" s="32"/>
      <c r="C583" s="31"/>
      <c r="D583" s="176" t="s">
        <v>162</v>
      </c>
      <c r="E583" s="31"/>
      <c r="F583" s="177" t="s">
        <v>646</v>
      </c>
      <c r="G583" s="31"/>
      <c r="H583" s="31"/>
      <c r="I583" s="31"/>
      <c r="J583" s="31"/>
      <c r="K583" s="31"/>
      <c r="L583" s="32"/>
      <c r="M583" s="178"/>
      <c r="N583" s="179"/>
      <c r="O583" s="69"/>
      <c r="P583" s="69"/>
      <c r="Q583" s="69"/>
      <c r="R583" s="69"/>
      <c r="S583" s="69"/>
      <c r="T583" s="70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T583" s="18" t="s">
        <v>162</v>
      </c>
      <c r="AU583" s="18" t="s">
        <v>80</v>
      </c>
    </row>
    <row r="584" s="13" customFormat="1">
      <c r="A584" s="13"/>
      <c r="B584" s="180"/>
      <c r="C584" s="13"/>
      <c r="D584" s="176" t="s">
        <v>163</v>
      </c>
      <c r="E584" s="181" t="s">
        <v>1</v>
      </c>
      <c r="F584" s="182" t="s">
        <v>335</v>
      </c>
      <c r="G584" s="13"/>
      <c r="H584" s="181" t="s">
        <v>1</v>
      </c>
      <c r="I584" s="13"/>
      <c r="J584" s="13"/>
      <c r="K584" s="13"/>
      <c r="L584" s="180"/>
      <c r="M584" s="183"/>
      <c r="N584" s="184"/>
      <c r="O584" s="184"/>
      <c r="P584" s="184"/>
      <c r="Q584" s="184"/>
      <c r="R584" s="184"/>
      <c r="S584" s="184"/>
      <c r="T584" s="185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181" t="s">
        <v>163</v>
      </c>
      <c r="AU584" s="181" t="s">
        <v>80</v>
      </c>
      <c r="AV584" s="13" t="s">
        <v>76</v>
      </c>
      <c r="AW584" s="13" t="s">
        <v>27</v>
      </c>
      <c r="AX584" s="13" t="s">
        <v>71</v>
      </c>
      <c r="AY584" s="181" t="s">
        <v>156</v>
      </c>
    </row>
    <row r="585" s="14" customFormat="1">
      <c r="A585" s="14"/>
      <c r="B585" s="186"/>
      <c r="C585" s="14"/>
      <c r="D585" s="176" t="s">
        <v>163</v>
      </c>
      <c r="E585" s="187" t="s">
        <v>1</v>
      </c>
      <c r="F585" s="188" t="s">
        <v>336</v>
      </c>
      <c r="G585" s="14"/>
      <c r="H585" s="189">
        <v>225.40000000000001</v>
      </c>
      <c r="I585" s="14"/>
      <c r="J585" s="14"/>
      <c r="K585" s="14"/>
      <c r="L585" s="186"/>
      <c r="M585" s="190"/>
      <c r="N585" s="191"/>
      <c r="O585" s="191"/>
      <c r="P585" s="191"/>
      <c r="Q585" s="191"/>
      <c r="R585" s="191"/>
      <c r="S585" s="191"/>
      <c r="T585" s="192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187" t="s">
        <v>163</v>
      </c>
      <c r="AU585" s="187" t="s">
        <v>80</v>
      </c>
      <c r="AV585" s="14" t="s">
        <v>80</v>
      </c>
      <c r="AW585" s="14" t="s">
        <v>27</v>
      </c>
      <c r="AX585" s="14" t="s">
        <v>71</v>
      </c>
      <c r="AY585" s="187" t="s">
        <v>156</v>
      </c>
    </row>
    <row r="586" s="15" customFormat="1">
      <c r="A586" s="15"/>
      <c r="B586" s="193"/>
      <c r="C586" s="15"/>
      <c r="D586" s="176" t="s">
        <v>163</v>
      </c>
      <c r="E586" s="194" t="s">
        <v>1</v>
      </c>
      <c r="F586" s="195" t="s">
        <v>166</v>
      </c>
      <c r="G586" s="15"/>
      <c r="H586" s="196">
        <v>225.40000000000001</v>
      </c>
      <c r="I586" s="15"/>
      <c r="J586" s="15"/>
      <c r="K586" s="15"/>
      <c r="L586" s="193"/>
      <c r="M586" s="197"/>
      <c r="N586" s="198"/>
      <c r="O586" s="198"/>
      <c r="P586" s="198"/>
      <c r="Q586" s="198"/>
      <c r="R586" s="198"/>
      <c r="S586" s="198"/>
      <c r="T586" s="199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T586" s="194" t="s">
        <v>163</v>
      </c>
      <c r="AU586" s="194" t="s">
        <v>80</v>
      </c>
      <c r="AV586" s="15" t="s">
        <v>86</v>
      </c>
      <c r="AW586" s="15" t="s">
        <v>27</v>
      </c>
      <c r="AX586" s="15" t="s">
        <v>76</v>
      </c>
      <c r="AY586" s="194" t="s">
        <v>156</v>
      </c>
    </row>
    <row r="587" s="2" customFormat="1" ht="44.25" customHeight="1">
      <c r="A587" s="31"/>
      <c r="B587" s="163"/>
      <c r="C587" s="200" t="s">
        <v>405</v>
      </c>
      <c r="D587" s="200" t="s">
        <v>239</v>
      </c>
      <c r="E587" s="201" t="s">
        <v>648</v>
      </c>
      <c r="F587" s="202" t="s">
        <v>649</v>
      </c>
      <c r="G587" s="203" t="s">
        <v>192</v>
      </c>
      <c r="H587" s="204">
        <v>247.94</v>
      </c>
      <c r="I587" s="205">
        <v>0</v>
      </c>
      <c r="J587" s="205">
        <f>ROUND(I587*H587,2)</f>
        <v>0</v>
      </c>
      <c r="K587" s="202" t="s">
        <v>1</v>
      </c>
      <c r="L587" s="206"/>
      <c r="M587" s="207" t="s">
        <v>1</v>
      </c>
      <c r="N587" s="208" t="s">
        <v>36</v>
      </c>
      <c r="O587" s="172">
        <v>0</v>
      </c>
      <c r="P587" s="172">
        <f>O587*H587</f>
        <v>0</v>
      </c>
      <c r="Q587" s="172">
        <v>0</v>
      </c>
      <c r="R587" s="172">
        <f>Q587*H587</f>
        <v>0</v>
      </c>
      <c r="S587" s="172">
        <v>0</v>
      </c>
      <c r="T587" s="173">
        <f>S587*H587</f>
        <v>0</v>
      </c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R587" s="174" t="s">
        <v>235</v>
      </c>
      <c r="AT587" s="174" t="s">
        <v>239</v>
      </c>
      <c r="AU587" s="174" t="s">
        <v>80</v>
      </c>
      <c r="AY587" s="18" t="s">
        <v>156</v>
      </c>
      <c r="BE587" s="175">
        <f>IF(N587="základní",J587,0)</f>
        <v>0</v>
      </c>
      <c r="BF587" s="175">
        <f>IF(N587="snížená",J587,0)</f>
        <v>0</v>
      </c>
      <c r="BG587" s="175">
        <f>IF(N587="zákl. přenesená",J587,0)</f>
        <v>0</v>
      </c>
      <c r="BH587" s="175">
        <f>IF(N587="sníž. přenesená",J587,0)</f>
        <v>0</v>
      </c>
      <c r="BI587" s="175">
        <f>IF(N587="nulová",J587,0)</f>
        <v>0</v>
      </c>
      <c r="BJ587" s="18" t="s">
        <v>76</v>
      </c>
      <c r="BK587" s="175">
        <f>ROUND(I587*H587,2)</f>
        <v>0</v>
      </c>
      <c r="BL587" s="18" t="s">
        <v>193</v>
      </c>
      <c r="BM587" s="174" t="s">
        <v>650</v>
      </c>
    </row>
    <row r="588" s="2" customFormat="1">
      <c r="A588" s="31"/>
      <c r="B588" s="32"/>
      <c r="C588" s="31"/>
      <c r="D588" s="176" t="s">
        <v>162</v>
      </c>
      <c r="E588" s="31"/>
      <c r="F588" s="177" t="s">
        <v>649</v>
      </c>
      <c r="G588" s="31"/>
      <c r="H588" s="31"/>
      <c r="I588" s="31"/>
      <c r="J588" s="31"/>
      <c r="K588" s="31"/>
      <c r="L588" s="32"/>
      <c r="M588" s="178"/>
      <c r="N588" s="179"/>
      <c r="O588" s="69"/>
      <c r="P588" s="69"/>
      <c r="Q588" s="69"/>
      <c r="R588" s="69"/>
      <c r="S588" s="69"/>
      <c r="T588" s="70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T588" s="18" t="s">
        <v>162</v>
      </c>
      <c r="AU588" s="18" t="s">
        <v>80</v>
      </c>
    </row>
    <row r="589" s="14" customFormat="1">
      <c r="A589" s="14"/>
      <c r="B589" s="186"/>
      <c r="C589" s="14"/>
      <c r="D589" s="176" t="s">
        <v>163</v>
      </c>
      <c r="E589" s="187" t="s">
        <v>1</v>
      </c>
      <c r="F589" s="188" t="s">
        <v>651</v>
      </c>
      <c r="G589" s="14"/>
      <c r="H589" s="189">
        <v>247.94</v>
      </c>
      <c r="I589" s="14"/>
      <c r="J589" s="14"/>
      <c r="K589" s="14"/>
      <c r="L589" s="186"/>
      <c r="M589" s="190"/>
      <c r="N589" s="191"/>
      <c r="O589" s="191"/>
      <c r="P589" s="191"/>
      <c r="Q589" s="191"/>
      <c r="R589" s="191"/>
      <c r="S589" s="191"/>
      <c r="T589" s="192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187" t="s">
        <v>163</v>
      </c>
      <c r="AU589" s="187" t="s">
        <v>80</v>
      </c>
      <c r="AV589" s="14" t="s">
        <v>80</v>
      </c>
      <c r="AW589" s="14" t="s">
        <v>27</v>
      </c>
      <c r="AX589" s="14" t="s">
        <v>71</v>
      </c>
      <c r="AY589" s="187" t="s">
        <v>156</v>
      </c>
    </row>
    <row r="590" s="15" customFormat="1">
      <c r="A590" s="15"/>
      <c r="B590" s="193"/>
      <c r="C590" s="15"/>
      <c r="D590" s="176" t="s">
        <v>163</v>
      </c>
      <c r="E590" s="194" t="s">
        <v>1</v>
      </c>
      <c r="F590" s="195" t="s">
        <v>166</v>
      </c>
      <c r="G590" s="15"/>
      <c r="H590" s="196">
        <v>247.94</v>
      </c>
      <c r="I590" s="15"/>
      <c r="J590" s="15"/>
      <c r="K590" s="15"/>
      <c r="L590" s="193"/>
      <c r="M590" s="197"/>
      <c r="N590" s="198"/>
      <c r="O590" s="198"/>
      <c r="P590" s="198"/>
      <c r="Q590" s="198"/>
      <c r="R590" s="198"/>
      <c r="S590" s="198"/>
      <c r="T590" s="199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T590" s="194" t="s">
        <v>163</v>
      </c>
      <c r="AU590" s="194" t="s">
        <v>80</v>
      </c>
      <c r="AV590" s="15" t="s">
        <v>86</v>
      </c>
      <c r="AW590" s="15" t="s">
        <v>27</v>
      </c>
      <c r="AX590" s="15" t="s">
        <v>76</v>
      </c>
      <c r="AY590" s="194" t="s">
        <v>156</v>
      </c>
    </row>
    <row r="591" s="2" customFormat="1" ht="16.5" customHeight="1">
      <c r="A591" s="31"/>
      <c r="B591" s="163"/>
      <c r="C591" s="164" t="s">
        <v>652</v>
      </c>
      <c r="D591" s="164" t="s">
        <v>158</v>
      </c>
      <c r="E591" s="165" t="s">
        <v>653</v>
      </c>
      <c r="F591" s="166" t="s">
        <v>654</v>
      </c>
      <c r="G591" s="167" t="s">
        <v>234</v>
      </c>
      <c r="H591" s="168">
        <v>435.19999999999999</v>
      </c>
      <c r="I591" s="169">
        <v>0</v>
      </c>
      <c r="J591" s="169">
        <f>ROUND(I591*H591,2)</f>
        <v>0</v>
      </c>
      <c r="K591" s="166" t="s">
        <v>1</v>
      </c>
      <c r="L591" s="32"/>
      <c r="M591" s="170" t="s">
        <v>1</v>
      </c>
      <c r="N591" s="171" t="s">
        <v>36</v>
      </c>
      <c r="O591" s="172">
        <v>0</v>
      </c>
      <c r="P591" s="172">
        <f>O591*H591</f>
        <v>0</v>
      </c>
      <c r="Q591" s="172">
        <v>0</v>
      </c>
      <c r="R591" s="172">
        <f>Q591*H591</f>
        <v>0</v>
      </c>
      <c r="S591" s="172">
        <v>0</v>
      </c>
      <c r="T591" s="173">
        <f>S591*H591</f>
        <v>0</v>
      </c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R591" s="174" t="s">
        <v>193</v>
      </c>
      <c r="AT591" s="174" t="s">
        <v>158</v>
      </c>
      <c r="AU591" s="174" t="s">
        <v>80</v>
      </c>
      <c r="AY591" s="18" t="s">
        <v>156</v>
      </c>
      <c r="BE591" s="175">
        <f>IF(N591="základní",J591,0)</f>
        <v>0</v>
      </c>
      <c r="BF591" s="175">
        <f>IF(N591="snížená",J591,0)</f>
        <v>0</v>
      </c>
      <c r="BG591" s="175">
        <f>IF(N591="zákl. přenesená",J591,0)</f>
        <v>0</v>
      </c>
      <c r="BH591" s="175">
        <f>IF(N591="sníž. přenesená",J591,0)</f>
        <v>0</v>
      </c>
      <c r="BI591" s="175">
        <f>IF(N591="nulová",J591,0)</f>
        <v>0</v>
      </c>
      <c r="BJ591" s="18" t="s">
        <v>76</v>
      </c>
      <c r="BK591" s="175">
        <f>ROUND(I591*H591,2)</f>
        <v>0</v>
      </c>
      <c r="BL591" s="18" t="s">
        <v>193</v>
      </c>
      <c r="BM591" s="174" t="s">
        <v>655</v>
      </c>
    </row>
    <row r="592" s="2" customFormat="1">
      <c r="A592" s="31"/>
      <c r="B592" s="32"/>
      <c r="C592" s="31"/>
      <c r="D592" s="176" t="s">
        <v>162</v>
      </c>
      <c r="E592" s="31"/>
      <c r="F592" s="177" t="s">
        <v>654</v>
      </c>
      <c r="G592" s="31"/>
      <c r="H592" s="31"/>
      <c r="I592" s="31"/>
      <c r="J592" s="31"/>
      <c r="K592" s="31"/>
      <c r="L592" s="32"/>
      <c r="M592" s="178"/>
      <c r="N592" s="179"/>
      <c r="O592" s="69"/>
      <c r="P592" s="69"/>
      <c r="Q592" s="69"/>
      <c r="R592" s="69"/>
      <c r="S592" s="69"/>
      <c r="T592" s="70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T592" s="18" t="s">
        <v>162</v>
      </c>
      <c r="AU592" s="18" t="s">
        <v>80</v>
      </c>
    </row>
    <row r="593" s="14" customFormat="1">
      <c r="A593" s="14"/>
      <c r="B593" s="186"/>
      <c r="C593" s="14"/>
      <c r="D593" s="176" t="s">
        <v>163</v>
      </c>
      <c r="E593" s="187" t="s">
        <v>1</v>
      </c>
      <c r="F593" s="188" t="s">
        <v>656</v>
      </c>
      <c r="G593" s="14"/>
      <c r="H593" s="189">
        <v>435.19999999999999</v>
      </c>
      <c r="I593" s="14"/>
      <c r="J593" s="14"/>
      <c r="K593" s="14"/>
      <c r="L593" s="186"/>
      <c r="M593" s="190"/>
      <c r="N593" s="191"/>
      <c r="O593" s="191"/>
      <c r="P593" s="191"/>
      <c r="Q593" s="191"/>
      <c r="R593" s="191"/>
      <c r="S593" s="191"/>
      <c r="T593" s="192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187" t="s">
        <v>163</v>
      </c>
      <c r="AU593" s="187" t="s">
        <v>80</v>
      </c>
      <c r="AV593" s="14" t="s">
        <v>80</v>
      </c>
      <c r="AW593" s="14" t="s">
        <v>27</v>
      </c>
      <c r="AX593" s="14" t="s">
        <v>71</v>
      </c>
      <c r="AY593" s="187" t="s">
        <v>156</v>
      </c>
    </row>
    <row r="594" s="15" customFormat="1">
      <c r="A594" s="15"/>
      <c r="B594" s="193"/>
      <c r="C594" s="15"/>
      <c r="D594" s="176" t="s">
        <v>163</v>
      </c>
      <c r="E594" s="194" t="s">
        <v>1</v>
      </c>
      <c r="F594" s="195" t="s">
        <v>166</v>
      </c>
      <c r="G594" s="15"/>
      <c r="H594" s="196">
        <v>435.19999999999999</v>
      </c>
      <c r="I594" s="15"/>
      <c r="J594" s="15"/>
      <c r="K594" s="15"/>
      <c r="L594" s="193"/>
      <c r="M594" s="197"/>
      <c r="N594" s="198"/>
      <c r="O594" s="198"/>
      <c r="P594" s="198"/>
      <c r="Q594" s="198"/>
      <c r="R594" s="198"/>
      <c r="S594" s="198"/>
      <c r="T594" s="199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T594" s="194" t="s">
        <v>163</v>
      </c>
      <c r="AU594" s="194" t="s">
        <v>80</v>
      </c>
      <c r="AV594" s="15" t="s">
        <v>86</v>
      </c>
      <c r="AW594" s="15" t="s">
        <v>27</v>
      </c>
      <c r="AX594" s="15" t="s">
        <v>76</v>
      </c>
      <c r="AY594" s="194" t="s">
        <v>156</v>
      </c>
    </row>
    <row r="595" s="2" customFormat="1" ht="16.5" customHeight="1">
      <c r="A595" s="31"/>
      <c r="B595" s="163"/>
      <c r="C595" s="200" t="s">
        <v>408</v>
      </c>
      <c r="D595" s="200" t="s">
        <v>239</v>
      </c>
      <c r="E595" s="201" t="s">
        <v>657</v>
      </c>
      <c r="F595" s="202" t="s">
        <v>658</v>
      </c>
      <c r="G595" s="203" t="s">
        <v>234</v>
      </c>
      <c r="H595" s="204">
        <v>443.904</v>
      </c>
      <c r="I595" s="205">
        <v>0</v>
      </c>
      <c r="J595" s="205">
        <f>ROUND(I595*H595,2)</f>
        <v>0</v>
      </c>
      <c r="K595" s="202" t="s">
        <v>1</v>
      </c>
      <c r="L595" s="206"/>
      <c r="M595" s="207" t="s">
        <v>1</v>
      </c>
      <c r="N595" s="208" t="s">
        <v>36</v>
      </c>
      <c r="O595" s="172">
        <v>0</v>
      </c>
      <c r="P595" s="172">
        <f>O595*H595</f>
        <v>0</v>
      </c>
      <c r="Q595" s="172">
        <v>0</v>
      </c>
      <c r="R595" s="172">
        <f>Q595*H595</f>
        <v>0</v>
      </c>
      <c r="S595" s="172">
        <v>0</v>
      </c>
      <c r="T595" s="173">
        <f>S595*H595</f>
        <v>0</v>
      </c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R595" s="174" t="s">
        <v>235</v>
      </c>
      <c r="AT595" s="174" t="s">
        <v>239</v>
      </c>
      <c r="AU595" s="174" t="s">
        <v>80</v>
      </c>
      <c r="AY595" s="18" t="s">
        <v>156</v>
      </c>
      <c r="BE595" s="175">
        <f>IF(N595="základní",J595,0)</f>
        <v>0</v>
      </c>
      <c r="BF595" s="175">
        <f>IF(N595="snížená",J595,0)</f>
        <v>0</v>
      </c>
      <c r="BG595" s="175">
        <f>IF(N595="zákl. přenesená",J595,0)</f>
        <v>0</v>
      </c>
      <c r="BH595" s="175">
        <f>IF(N595="sníž. přenesená",J595,0)</f>
        <v>0</v>
      </c>
      <c r="BI595" s="175">
        <f>IF(N595="nulová",J595,0)</f>
        <v>0</v>
      </c>
      <c r="BJ595" s="18" t="s">
        <v>76</v>
      </c>
      <c r="BK595" s="175">
        <f>ROUND(I595*H595,2)</f>
        <v>0</v>
      </c>
      <c r="BL595" s="18" t="s">
        <v>193</v>
      </c>
      <c r="BM595" s="174" t="s">
        <v>659</v>
      </c>
    </row>
    <row r="596" s="2" customFormat="1">
      <c r="A596" s="31"/>
      <c r="B596" s="32"/>
      <c r="C596" s="31"/>
      <c r="D596" s="176" t="s">
        <v>162</v>
      </c>
      <c r="E596" s="31"/>
      <c r="F596" s="177" t="s">
        <v>658</v>
      </c>
      <c r="G596" s="31"/>
      <c r="H596" s="31"/>
      <c r="I596" s="31"/>
      <c r="J596" s="31"/>
      <c r="K596" s="31"/>
      <c r="L596" s="32"/>
      <c r="M596" s="178"/>
      <c r="N596" s="179"/>
      <c r="O596" s="69"/>
      <c r="P596" s="69"/>
      <c r="Q596" s="69"/>
      <c r="R596" s="69"/>
      <c r="S596" s="69"/>
      <c r="T596" s="70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T596" s="18" t="s">
        <v>162</v>
      </c>
      <c r="AU596" s="18" t="s">
        <v>80</v>
      </c>
    </row>
    <row r="597" s="14" customFormat="1">
      <c r="A597" s="14"/>
      <c r="B597" s="186"/>
      <c r="C597" s="14"/>
      <c r="D597" s="176" t="s">
        <v>163</v>
      </c>
      <c r="E597" s="187" t="s">
        <v>1</v>
      </c>
      <c r="F597" s="188" t="s">
        <v>660</v>
      </c>
      <c r="G597" s="14"/>
      <c r="H597" s="189">
        <v>443.904</v>
      </c>
      <c r="I597" s="14"/>
      <c r="J597" s="14"/>
      <c r="K597" s="14"/>
      <c r="L597" s="186"/>
      <c r="M597" s="190"/>
      <c r="N597" s="191"/>
      <c r="O597" s="191"/>
      <c r="P597" s="191"/>
      <c r="Q597" s="191"/>
      <c r="R597" s="191"/>
      <c r="S597" s="191"/>
      <c r="T597" s="192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187" t="s">
        <v>163</v>
      </c>
      <c r="AU597" s="187" t="s">
        <v>80</v>
      </c>
      <c r="AV597" s="14" t="s">
        <v>80</v>
      </c>
      <c r="AW597" s="14" t="s">
        <v>27</v>
      </c>
      <c r="AX597" s="14" t="s">
        <v>71</v>
      </c>
      <c r="AY597" s="187" t="s">
        <v>156</v>
      </c>
    </row>
    <row r="598" s="15" customFormat="1">
      <c r="A598" s="15"/>
      <c r="B598" s="193"/>
      <c r="C598" s="15"/>
      <c r="D598" s="176" t="s">
        <v>163</v>
      </c>
      <c r="E598" s="194" t="s">
        <v>1</v>
      </c>
      <c r="F598" s="195" t="s">
        <v>166</v>
      </c>
      <c r="G598" s="15"/>
      <c r="H598" s="196">
        <v>443.904</v>
      </c>
      <c r="I598" s="15"/>
      <c r="J598" s="15"/>
      <c r="K598" s="15"/>
      <c r="L598" s="193"/>
      <c r="M598" s="197"/>
      <c r="N598" s="198"/>
      <c r="O598" s="198"/>
      <c r="P598" s="198"/>
      <c r="Q598" s="198"/>
      <c r="R598" s="198"/>
      <c r="S598" s="198"/>
      <c r="T598" s="199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T598" s="194" t="s">
        <v>163</v>
      </c>
      <c r="AU598" s="194" t="s">
        <v>80</v>
      </c>
      <c r="AV598" s="15" t="s">
        <v>86</v>
      </c>
      <c r="AW598" s="15" t="s">
        <v>27</v>
      </c>
      <c r="AX598" s="15" t="s">
        <v>76</v>
      </c>
      <c r="AY598" s="194" t="s">
        <v>156</v>
      </c>
    </row>
    <row r="599" s="2" customFormat="1" ht="24.15" customHeight="1">
      <c r="A599" s="31"/>
      <c r="B599" s="163"/>
      <c r="C599" s="164" t="s">
        <v>661</v>
      </c>
      <c r="D599" s="164" t="s">
        <v>158</v>
      </c>
      <c r="E599" s="165" t="s">
        <v>662</v>
      </c>
      <c r="F599" s="166" t="s">
        <v>663</v>
      </c>
      <c r="G599" s="167" t="s">
        <v>356</v>
      </c>
      <c r="H599" s="168">
        <v>13527.218000000001</v>
      </c>
      <c r="I599" s="169">
        <v>0</v>
      </c>
      <c r="J599" s="169">
        <f>ROUND(I599*H599,2)</f>
        <v>0</v>
      </c>
      <c r="K599" s="166" t="s">
        <v>1</v>
      </c>
      <c r="L599" s="32"/>
      <c r="M599" s="170" t="s">
        <v>1</v>
      </c>
      <c r="N599" s="171" t="s">
        <v>36</v>
      </c>
      <c r="O599" s="172">
        <v>0</v>
      </c>
      <c r="P599" s="172">
        <f>O599*H599</f>
        <v>0</v>
      </c>
      <c r="Q599" s="172">
        <v>0</v>
      </c>
      <c r="R599" s="172">
        <f>Q599*H599</f>
        <v>0</v>
      </c>
      <c r="S599" s="172">
        <v>0</v>
      </c>
      <c r="T599" s="173">
        <f>S599*H599</f>
        <v>0</v>
      </c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R599" s="174" t="s">
        <v>193</v>
      </c>
      <c r="AT599" s="174" t="s">
        <v>158</v>
      </c>
      <c r="AU599" s="174" t="s">
        <v>80</v>
      </c>
      <c r="AY599" s="18" t="s">
        <v>156</v>
      </c>
      <c r="BE599" s="175">
        <f>IF(N599="základní",J599,0)</f>
        <v>0</v>
      </c>
      <c r="BF599" s="175">
        <f>IF(N599="snížená",J599,0)</f>
        <v>0</v>
      </c>
      <c r="BG599" s="175">
        <f>IF(N599="zákl. přenesená",J599,0)</f>
        <v>0</v>
      </c>
      <c r="BH599" s="175">
        <f>IF(N599="sníž. přenesená",J599,0)</f>
        <v>0</v>
      </c>
      <c r="BI599" s="175">
        <f>IF(N599="nulová",J599,0)</f>
        <v>0</v>
      </c>
      <c r="BJ599" s="18" t="s">
        <v>76</v>
      </c>
      <c r="BK599" s="175">
        <f>ROUND(I599*H599,2)</f>
        <v>0</v>
      </c>
      <c r="BL599" s="18" t="s">
        <v>193</v>
      </c>
      <c r="BM599" s="174" t="s">
        <v>664</v>
      </c>
    </row>
    <row r="600" s="2" customFormat="1">
      <c r="A600" s="31"/>
      <c r="B600" s="32"/>
      <c r="C600" s="31"/>
      <c r="D600" s="176" t="s">
        <v>162</v>
      </c>
      <c r="E600" s="31"/>
      <c r="F600" s="177" t="s">
        <v>663</v>
      </c>
      <c r="G600" s="31"/>
      <c r="H600" s="31"/>
      <c r="I600" s="31"/>
      <c r="J600" s="31"/>
      <c r="K600" s="31"/>
      <c r="L600" s="32"/>
      <c r="M600" s="178"/>
      <c r="N600" s="179"/>
      <c r="O600" s="69"/>
      <c r="P600" s="69"/>
      <c r="Q600" s="69"/>
      <c r="R600" s="69"/>
      <c r="S600" s="69"/>
      <c r="T600" s="70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T600" s="18" t="s">
        <v>162</v>
      </c>
      <c r="AU600" s="18" t="s">
        <v>80</v>
      </c>
    </row>
    <row r="601" s="12" customFormat="1" ht="22.8" customHeight="1">
      <c r="A601" s="12"/>
      <c r="B601" s="151"/>
      <c r="C601" s="12"/>
      <c r="D601" s="152" t="s">
        <v>70</v>
      </c>
      <c r="E601" s="161" t="s">
        <v>665</v>
      </c>
      <c r="F601" s="161" t="s">
        <v>666</v>
      </c>
      <c r="G601" s="12"/>
      <c r="H601" s="12"/>
      <c r="I601" s="12"/>
      <c r="J601" s="162">
        <f>BK601</f>
        <v>0</v>
      </c>
      <c r="K601" s="12"/>
      <c r="L601" s="151"/>
      <c r="M601" s="155"/>
      <c r="N601" s="156"/>
      <c r="O601" s="156"/>
      <c r="P601" s="157">
        <f>SUM(P602:P637)</f>
        <v>0</v>
      </c>
      <c r="Q601" s="156"/>
      <c r="R601" s="157">
        <f>SUM(R602:R637)</f>
        <v>0</v>
      </c>
      <c r="S601" s="156"/>
      <c r="T601" s="158">
        <f>SUM(T602:T637)</f>
        <v>0</v>
      </c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R601" s="152" t="s">
        <v>80</v>
      </c>
      <c r="AT601" s="159" t="s">
        <v>70</v>
      </c>
      <c r="AU601" s="159" t="s">
        <v>76</v>
      </c>
      <c r="AY601" s="152" t="s">
        <v>156</v>
      </c>
      <c r="BK601" s="160">
        <f>SUM(BK602:BK637)</f>
        <v>0</v>
      </c>
    </row>
    <row r="602" s="2" customFormat="1" ht="16.5" customHeight="1">
      <c r="A602" s="31"/>
      <c r="B602" s="163"/>
      <c r="C602" s="164" t="s">
        <v>413</v>
      </c>
      <c r="D602" s="164" t="s">
        <v>158</v>
      </c>
      <c r="E602" s="165" t="s">
        <v>667</v>
      </c>
      <c r="F602" s="166" t="s">
        <v>668</v>
      </c>
      <c r="G602" s="167" t="s">
        <v>192</v>
      </c>
      <c r="H602" s="168">
        <v>230.5</v>
      </c>
      <c r="I602" s="169">
        <v>0</v>
      </c>
      <c r="J602" s="169">
        <f>ROUND(I602*H602,2)</f>
        <v>0</v>
      </c>
      <c r="K602" s="166" t="s">
        <v>1</v>
      </c>
      <c r="L602" s="32"/>
      <c r="M602" s="170" t="s">
        <v>1</v>
      </c>
      <c r="N602" s="171" t="s">
        <v>36</v>
      </c>
      <c r="O602" s="172">
        <v>0</v>
      </c>
      <c r="P602" s="172">
        <f>O602*H602</f>
        <v>0</v>
      </c>
      <c r="Q602" s="172">
        <v>0</v>
      </c>
      <c r="R602" s="172">
        <f>Q602*H602</f>
        <v>0</v>
      </c>
      <c r="S602" s="172">
        <v>0</v>
      </c>
      <c r="T602" s="173">
        <f>S602*H602</f>
        <v>0</v>
      </c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R602" s="174" t="s">
        <v>193</v>
      </c>
      <c r="AT602" s="174" t="s">
        <v>158</v>
      </c>
      <c r="AU602" s="174" t="s">
        <v>80</v>
      </c>
      <c r="AY602" s="18" t="s">
        <v>156</v>
      </c>
      <c r="BE602" s="175">
        <f>IF(N602="základní",J602,0)</f>
        <v>0</v>
      </c>
      <c r="BF602" s="175">
        <f>IF(N602="snížená",J602,0)</f>
        <v>0</v>
      </c>
      <c r="BG602" s="175">
        <f>IF(N602="zákl. přenesená",J602,0)</f>
        <v>0</v>
      </c>
      <c r="BH602" s="175">
        <f>IF(N602="sníž. přenesená",J602,0)</f>
        <v>0</v>
      </c>
      <c r="BI602" s="175">
        <f>IF(N602="nulová",J602,0)</f>
        <v>0</v>
      </c>
      <c r="BJ602" s="18" t="s">
        <v>76</v>
      </c>
      <c r="BK602" s="175">
        <f>ROUND(I602*H602,2)</f>
        <v>0</v>
      </c>
      <c r="BL602" s="18" t="s">
        <v>193</v>
      </c>
      <c r="BM602" s="174" t="s">
        <v>669</v>
      </c>
    </row>
    <row r="603" s="2" customFormat="1">
      <c r="A603" s="31"/>
      <c r="B603" s="32"/>
      <c r="C603" s="31"/>
      <c r="D603" s="176" t="s">
        <v>162</v>
      </c>
      <c r="E603" s="31"/>
      <c r="F603" s="177" t="s">
        <v>668</v>
      </c>
      <c r="G603" s="31"/>
      <c r="H603" s="31"/>
      <c r="I603" s="31"/>
      <c r="J603" s="31"/>
      <c r="K603" s="31"/>
      <c r="L603" s="32"/>
      <c r="M603" s="178"/>
      <c r="N603" s="179"/>
      <c r="O603" s="69"/>
      <c r="P603" s="69"/>
      <c r="Q603" s="69"/>
      <c r="R603" s="69"/>
      <c r="S603" s="69"/>
      <c r="T603" s="70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T603" s="18" t="s">
        <v>162</v>
      </c>
      <c r="AU603" s="18" t="s">
        <v>80</v>
      </c>
    </row>
    <row r="604" s="13" customFormat="1">
      <c r="A604" s="13"/>
      <c r="B604" s="180"/>
      <c r="C604" s="13"/>
      <c r="D604" s="176" t="s">
        <v>163</v>
      </c>
      <c r="E604" s="181" t="s">
        <v>1</v>
      </c>
      <c r="F604" s="182" t="s">
        <v>333</v>
      </c>
      <c r="G604" s="13"/>
      <c r="H604" s="181" t="s">
        <v>1</v>
      </c>
      <c r="I604" s="13"/>
      <c r="J604" s="13"/>
      <c r="K604" s="13"/>
      <c r="L604" s="180"/>
      <c r="M604" s="183"/>
      <c r="N604" s="184"/>
      <c r="O604" s="184"/>
      <c r="P604" s="184"/>
      <c r="Q604" s="184"/>
      <c r="R604" s="184"/>
      <c r="S604" s="184"/>
      <c r="T604" s="185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181" t="s">
        <v>163</v>
      </c>
      <c r="AU604" s="181" t="s">
        <v>80</v>
      </c>
      <c r="AV604" s="13" t="s">
        <v>76</v>
      </c>
      <c r="AW604" s="13" t="s">
        <v>27</v>
      </c>
      <c r="AX604" s="13" t="s">
        <v>71</v>
      </c>
      <c r="AY604" s="181" t="s">
        <v>156</v>
      </c>
    </row>
    <row r="605" s="14" customFormat="1">
      <c r="A605" s="14"/>
      <c r="B605" s="186"/>
      <c r="C605" s="14"/>
      <c r="D605" s="176" t="s">
        <v>163</v>
      </c>
      <c r="E605" s="187" t="s">
        <v>1</v>
      </c>
      <c r="F605" s="188" t="s">
        <v>334</v>
      </c>
      <c r="G605" s="14"/>
      <c r="H605" s="189">
        <v>230.5</v>
      </c>
      <c r="I605" s="14"/>
      <c r="J605" s="14"/>
      <c r="K605" s="14"/>
      <c r="L605" s="186"/>
      <c r="M605" s="190"/>
      <c r="N605" s="191"/>
      <c r="O605" s="191"/>
      <c r="P605" s="191"/>
      <c r="Q605" s="191"/>
      <c r="R605" s="191"/>
      <c r="S605" s="191"/>
      <c r="T605" s="192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187" t="s">
        <v>163</v>
      </c>
      <c r="AU605" s="187" t="s">
        <v>80</v>
      </c>
      <c r="AV605" s="14" t="s">
        <v>80</v>
      </c>
      <c r="AW605" s="14" t="s">
        <v>27</v>
      </c>
      <c r="AX605" s="14" t="s">
        <v>71</v>
      </c>
      <c r="AY605" s="187" t="s">
        <v>156</v>
      </c>
    </row>
    <row r="606" s="15" customFormat="1">
      <c r="A606" s="15"/>
      <c r="B606" s="193"/>
      <c r="C606" s="15"/>
      <c r="D606" s="176" t="s">
        <v>163</v>
      </c>
      <c r="E606" s="194" t="s">
        <v>1</v>
      </c>
      <c r="F606" s="195" t="s">
        <v>166</v>
      </c>
      <c r="G606" s="15"/>
      <c r="H606" s="196">
        <v>230.5</v>
      </c>
      <c r="I606" s="15"/>
      <c r="J606" s="15"/>
      <c r="K606" s="15"/>
      <c r="L606" s="193"/>
      <c r="M606" s="197"/>
      <c r="N606" s="198"/>
      <c r="O606" s="198"/>
      <c r="P606" s="198"/>
      <c r="Q606" s="198"/>
      <c r="R606" s="198"/>
      <c r="S606" s="198"/>
      <c r="T606" s="199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T606" s="194" t="s">
        <v>163</v>
      </c>
      <c r="AU606" s="194" t="s">
        <v>80</v>
      </c>
      <c r="AV606" s="15" t="s">
        <v>86</v>
      </c>
      <c r="AW606" s="15" t="s">
        <v>27</v>
      </c>
      <c r="AX606" s="15" t="s">
        <v>76</v>
      </c>
      <c r="AY606" s="194" t="s">
        <v>156</v>
      </c>
    </row>
    <row r="607" s="2" customFormat="1" ht="16.5" customHeight="1">
      <c r="A607" s="31"/>
      <c r="B607" s="163"/>
      <c r="C607" s="164" t="s">
        <v>670</v>
      </c>
      <c r="D607" s="164" t="s">
        <v>158</v>
      </c>
      <c r="E607" s="165" t="s">
        <v>671</v>
      </c>
      <c r="F607" s="166" t="s">
        <v>672</v>
      </c>
      <c r="G607" s="167" t="s">
        <v>192</v>
      </c>
      <c r="H607" s="168">
        <v>230.5</v>
      </c>
      <c r="I607" s="169">
        <v>0</v>
      </c>
      <c r="J607" s="169">
        <f>ROUND(I607*H607,2)</f>
        <v>0</v>
      </c>
      <c r="K607" s="166" t="s">
        <v>1</v>
      </c>
      <c r="L607" s="32"/>
      <c r="M607" s="170" t="s">
        <v>1</v>
      </c>
      <c r="N607" s="171" t="s">
        <v>36</v>
      </c>
      <c r="O607" s="172">
        <v>0</v>
      </c>
      <c r="P607" s="172">
        <f>O607*H607</f>
        <v>0</v>
      </c>
      <c r="Q607" s="172">
        <v>0</v>
      </c>
      <c r="R607" s="172">
        <f>Q607*H607</f>
        <v>0</v>
      </c>
      <c r="S607" s="172">
        <v>0</v>
      </c>
      <c r="T607" s="173">
        <f>S607*H607</f>
        <v>0</v>
      </c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R607" s="174" t="s">
        <v>193</v>
      </c>
      <c r="AT607" s="174" t="s">
        <v>158</v>
      </c>
      <c r="AU607" s="174" t="s">
        <v>80</v>
      </c>
      <c r="AY607" s="18" t="s">
        <v>156</v>
      </c>
      <c r="BE607" s="175">
        <f>IF(N607="základní",J607,0)</f>
        <v>0</v>
      </c>
      <c r="BF607" s="175">
        <f>IF(N607="snížená",J607,0)</f>
        <v>0</v>
      </c>
      <c r="BG607" s="175">
        <f>IF(N607="zákl. přenesená",J607,0)</f>
        <v>0</v>
      </c>
      <c r="BH607" s="175">
        <f>IF(N607="sníž. přenesená",J607,0)</f>
        <v>0</v>
      </c>
      <c r="BI607" s="175">
        <f>IF(N607="nulová",J607,0)</f>
        <v>0</v>
      </c>
      <c r="BJ607" s="18" t="s">
        <v>76</v>
      </c>
      <c r="BK607" s="175">
        <f>ROUND(I607*H607,2)</f>
        <v>0</v>
      </c>
      <c r="BL607" s="18" t="s">
        <v>193</v>
      </c>
      <c r="BM607" s="174" t="s">
        <v>673</v>
      </c>
    </row>
    <row r="608" s="2" customFormat="1">
      <c r="A608" s="31"/>
      <c r="B608" s="32"/>
      <c r="C608" s="31"/>
      <c r="D608" s="176" t="s">
        <v>162</v>
      </c>
      <c r="E608" s="31"/>
      <c r="F608" s="177" t="s">
        <v>672</v>
      </c>
      <c r="G608" s="31"/>
      <c r="H608" s="31"/>
      <c r="I608" s="31"/>
      <c r="J608" s="31"/>
      <c r="K608" s="31"/>
      <c r="L608" s="32"/>
      <c r="M608" s="178"/>
      <c r="N608" s="179"/>
      <c r="O608" s="69"/>
      <c r="P608" s="69"/>
      <c r="Q608" s="69"/>
      <c r="R608" s="69"/>
      <c r="S608" s="69"/>
      <c r="T608" s="70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T608" s="18" t="s">
        <v>162</v>
      </c>
      <c r="AU608" s="18" t="s">
        <v>80</v>
      </c>
    </row>
    <row r="609" s="14" customFormat="1">
      <c r="A609" s="14"/>
      <c r="B609" s="186"/>
      <c r="C609" s="14"/>
      <c r="D609" s="176" t="s">
        <v>163</v>
      </c>
      <c r="E609" s="187" t="s">
        <v>1</v>
      </c>
      <c r="F609" s="188" t="s">
        <v>674</v>
      </c>
      <c r="G609" s="14"/>
      <c r="H609" s="189">
        <v>230.5</v>
      </c>
      <c r="I609" s="14"/>
      <c r="J609" s="14"/>
      <c r="K609" s="14"/>
      <c r="L609" s="186"/>
      <c r="M609" s="190"/>
      <c r="N609" s="191"/>
      <c r="O609" s="191"/>
      <c r="P609" s="191"/>
      <c r="Q609" s="191"/>
      <c r="R609" s="191"/>
      <c r="S609" s="191"/>
      <c r="T609" s="192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187" t="s">
        <v>163</v>
      </c>
      <c r="AU609" s="187" t="s">
        <v>80</v>
      </c>
      <c r="AV609" s="14" t="s">
        <v>80</v>
      </c>
      <c r="AW609" s="14" t="s">
        <v>27</v>
      </c>
      <c r="AX609" s="14" t="s">
        <v>71</v>
      </c>
      <c r="AY609" s="187" t="s">
        <v>156</v>
      </c>
    </row>
    <row r="610" s="15" customFormat="1">
      <c r="A610" s="15"/>
      <c r="B610" s="193"/>
      <c r="C610" s="15"/>
      <c r="D610" s="176" t="s">
        <v>163</v>
      </c>
      <c r="E610" s="194" t="s">
        <v>1</v>
      </c>
      <c r="F610" s="195" t="s">
        <v>166</v>
      </c>
      <c r="G610" s="15"/>
      <c r="H610" s="196">
        <v>230.5</v>
      </c>
      <c r="I610" s="15"/>
      <c r="J610" s="15"/>
      <c r="K610" s="15"/>
      <c r="L610" s="193"/>
      <c r="M610" s="197"/>
      <c r="N610" s="198"/>
      <c r="O610" s="198"/>
      <c r="P610" s="198"/>
      <c r="Q610" s="198"/>
      <c r="R610" s="198"/>
      <c r="S610" s="198"/>
      <c r="T610" s="199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T610" s="194" t="s">
        <v>163</v>
      </c>
      <c r="AU610" s="194" t="s">
        <v>80</v>
      </c>
      <c r="AV610" s="15" t="s">
        <v>86</v>
      </c>
      <c r="AW610" s="15" t="s">
        <v>27</v>
      </c>
      <c r="AX610" s="15" t="s">
        <v>76</v>
      </c>
      <c r="AY610" s="194" t="s">
        <v>156</v>
      </c>
    </row>
    <row r="611" s="2" customFormat="1" ht="24.15" customHeight="1">
      <c r="A611" s="31"/>
      <c r="B611" s="163"/>
      <c r="C611" s="164" t="s">
        <v>416</v>
      </c>
      <c r="D611" s="164" t="s">
        <v>158</v>
      </c>
      <c r="E611" s="165" t="s">
        <v>675</v>
      </c>
      <c r="F611" s="166" t="s">
        <v>676</v>
      </c>
      <c r="G611" s="167" t="s">
        <v>192</v>
      </c>
      <c r="H611" s="168">
        <v>253.505</v>
      </c>
      <c r="I611" s="169">
        <v>0</v>
      </c>
      <c r="J611" s="169">
        <f>ROUND(I611*H611,2)</f>
        <v>0</v>
      </c>
      <c r="K611" s="166" t="s">
        <v>1</v>
      </c>
      <c r="L611" s="32"/>
      <c r="M611" s="170" t="s">
        <v>1</v>
      </c>
      <c r="N611" s="171" t="s">
        <v>36</v>
      </c>
      <c r="O611" s="172">
        <v>0</v>
      </c>
      <c r="P611" s="172">
        <f>O611*H611</f>
        <v>0</v>
      </c>
      <c r="Q611" s="172">
        <v>0</v>
      </c>
      <c r="R611" s="172">
        <f>Q611*H611</f>
        <v>0</v>
      </c>
      <c r="S611" s="172">
        <v>0</v>
      </c>
      <c r="T611" s="173">
        <f>S611*H611</f>
        <v>0</v>
      </c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R611" s="174" t="s">
        <v>193</v>
      </c>
      <c r="AT611" s="174" t="s">
        <v>158</v>
      </c>
      <c r="AU611" s="174" t="s">
        <v>80</v>
      </c>
      <c r="AY611" s="18" t="s">
        <v>156</v>
      </c>
      <c r="BE611" s="175">
        <f>IF(N611="základní",J611,0)</f>
        <v>0</v>
      </c>
      <c r="BF611" s="175">
        <f>IF(N611="snížená",J611,0)</f>
        <v>0</v>
      </c>
      <c r="BG611" s="175">
        <f>IF(N611="zákl. přenesená",J611,0)</f>
        <v>0</v>
      </c>
      <c r="BH611" s="175">
        <f>IF(N611="sníž. přenesená",J611,0)</f>
        <v>0</v>
      </c>
      <c r="BI611" s="175">
        <f>IF(N611="nulová",J611,0)</f>
        <v>0</v>
      </c>
      <c r="BJ611" s="18" t="s">
        <v>76</v>
      </c>
      <c r="BK611" s="175">
        <f>ROUND(I611*H611,2)</f>
        <v>0</v>
      </c>
      <c r="BL611" s="18" t="s">
        <v>193</v>
      </c>
      <c r="BM611" s="174" t="s">
        <v>677</v>
      </c>
    </row>
    <row r="612" s="2" customFormat="1">
      <c r="A612" s="31"/>
      <c r="B612" s="32"/>
      <c r="C612" s="31"/>
      <c r="D612" s="176" t="s">
        <v>162</v>
      </c>
      <c r="E612" s="31"/>
      <c r="F612" s="177" t="s">
        <v>676</v>
      </c>
      <c r="G612" s="31"/>
      <c r="H612" s="31"/>
      <c r="I612" s="31"/>
      <c r="J612" s="31"/>
      <c r="K612" s="31"/>
      <c r="L612" s="32"/>
      <c r="M612" s="178"/>
      <c r="N612" s="179"/>
      <c r="O612" s="69"/>
      <c r="P612" s="69"/>
      <c r="Q612" s="69"/>
      <c r="R612" s="69"/>
      <c r="S612" s="69"/>
      <c r="T612" s="70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T612" s="18" t="s">
        <v>162</v>
      </c>
      <c r="AU612" s="18" t="s">
        <v>80</v>
      </c>
    </row>
    <row r="613" s="13" customFormat="1">
      <c r="A613" s="13"/>
      <c r="B613" s="180"/>
      <c r="C613" s="13"/>
      <c r="D613" s="176" t="s">
        <v>163</v>
      </c>
      <c r="E613" s="181" t="s">
        <v>1</v>
      </c>
      <c r="F613" s="182" t="s">
        <v>333</v>
      </c>
      <c r="G613" s="13"/>
      <c r="H613" s="181" t="s">
        <v>1</v>
      </c>
      <c r="I613" s="13"/>
      <c r="J613" s="13"/>
      <c r="K613" s="13"/>
      <c r="L613" s="180"/>
      <c r="M613" s="183"/>
      <c r="N613" s="184"/>
      <c r="O613" s="184"/>
      <c r="P613" s="184"/>
      <c r="Q613" s="184"/>
      <c r="R613" s="184"/>
      <c r="S613" s="184"/>
      <c r="T613" s="185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181" t="s">
        <v>163</v>
      </c>
      <c r="AU613" s="181" t="s">
        <v>80</v>
      </c>
      <c r="AV613" s="13" t="s">
        <v>76</v>
      </c>
      <c r="AW613" s="13" t="s">
        <v>27</v>
      </c>
      <c r="AX613" s="13" t="s">
        <v>71</v>
      </c>
      <c r="AY613" s="181" t="s">
        <v>156</v>
      </c>
    </row>
    <row r="614" s="14" customFormat="1">
      <c r="A614" s="14"/>
      <c r="B614" s="186"/>
      <c r="C614" s="14"/>
      <c r="D614" s="176" t="s">
        <v>163</v>
      </c>
      <c r="E614" s="187" t="s">
        <v>1</v>
      </c>
      <c r="F614" s="188" t="s">
        <v>334</v>
      </c>
      <c r="G614" s="14"/>
      <c r="H614" s="189">
        <v>230.5</v>
      </c>
      <c r="I614" s="14"/>
      <c r="J614" s="14"/>
      <c r="K614" s="14"/>
      <c r="L614" s="186"/>
      <c r="M614" s="190"/>
      <c r="N614" s="191"/>
      <c r="O614" s="191"/>
      <c r="P614" s="191"/>
      <c r="Q614" s="191"/>
      <c r="R614" s="191"/>
      <c r="S614" s="191"/>
      <c r="T614" s="192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187" t="s">
        <v>163</v>
      </c>
      <c r="AU614" s="187" t="s">
        <v>80</v>
      </c>
      <c r="AV614" s="14" t="s">
        <v>80</v>
      </c>
      <c r="AW614" s="14" t="s">
        <v>27</v>
      </c>
      <c r="AX614" s="14" t="s">
        <v>71</v>
      </c>
      <c r="AY614" s="187" t="s">
        <v>156</v>
      </c>
    </row>
    <row r="615" s="13" customFormat="1">
      <c r="A615" s="13"/>
      <c r="B615" s="180"/>
      <c r="C615" s="13"/>
      <c r="D615" s="176" t="s">
        <v>163</v>
      </c>
      <c r="E615" s="181" t="s">
        <v>1</v>
      </c>
      <c r="F615" s="182" t="s">
        <v>678</v>
      </c>
      <c r="G615" s="13"/>
      <c r="H615" s="181" t="s">
        <v>1</v>
      </c>
      <c r="I615" s="13"/>
      <c r="J615" s="13"/>
      <c r="K615" s="13"/>
      <c r="L615" s="180"/>
      <c r="M615" s="183"/>
      <c r="N615" s="184"/>
      <c r="O615" s="184"/>
      <c r="P615" s="184"/>
      <c r="Q615" s="184"/>
      <c r="R615" s="184"/>
      <c r="S615" s="184"/>
      <c r="T615" s="185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181" t="s">
        <v>163</v>
      </c>
      <c r="AU615" s="181" t="s">
        <v>80</v>
      </c>
      <c r="AV615" s="13" t="s">
        <v>76</v>
      </c>
      <c r="AW615" s="13" t="s">
        <v>27</v>
      </c>
      <c r="AX615" s="13" t="s">
        <v>71</v>
      </c>
      <c r="AY615" s="181" t="s">
        <v>156</v>
      </c>
    </row>
    <row r="616" s="14" customFormat="1">
      <c r="A616" s="14"/>
      <c r="B616" s="186"/>
      <c r="C616" s="14"/>
      <c r="D616" s="176" t="s">
        <v>163</v>
      </c>
      <c r="E616" s="187" t="s">
        <v>1</v>
      </c>
      <c r="F616" s="188" t="s">
        <v>679</v>
      </c>
      <c r="G616" s="14"/>
      <c r="H616" s="189">
        <v>23.004999999999999</v>
      </c>
      <c r="I616" s="14"/>
      <c r="J616" s="14"/>
      <c r="K616" s="14"/>
      <c r="L616" s="186"/>
      <c r="M616" s="190"/>
      <c r="N616" s="191"/>
      <c r="O616" s="191"/>
      <c r="P616" s="191"/>
      <c r="Q616" s="191"/>
      <c r="R616" s="191"/>
      <c r="S616" s="191"/>
      <c r="T616" s="192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187" t="s">
        <v>163</v>
      </c>
      <c r="AU616" s="187" t="s">
        <v>80</v>
      </c>
      <c r="AV616" s="14" t="s">
        <v>80</v>
      </c>
      <c r="AW616" s="14" t="s">
        <v>27</v>
      </c>
      <c r="AX616" s="14" t="s">
        <v>71</v>
      </c>
      <c r="AY616" s="187" t="s">
        <v>156</v>
      </c>
    </row>
    <row r="617" s="15" customFormat="1">
      <c r="A617" s="15"/>
      <c r="B617" s="193"/>
      <c r="C617" s="15"/>
      <c r="D617" s="176" t="s">
        <v>163</v>
      </c>
      <c r="E617" s="194" t="s">
        <v>1</v>
      </c>
      <c r="F617" s="195" t="s">
        <v>166</v>
      </c>
      <c r="G617" s="15"/>
      <c r="H617" s="196">
        <v>253.505</v>
      </c>
      <c r="I617" s="15"/>
      <c r="J617" s="15"/>
      <c r="K617" s="15"/>
      <c r="L617" s="193"/>
      <c r="M617" s="197"/>
      <c r="N617" s="198"/>
      <c r="O617" s="198"/>
      <c r="P617" s="198"/>
      <c r="Q617" s="198"/>
      <c r="R617" s="198"/>
      <c r="S617" s="198"/>
      <c r="T617" s="199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T617" s="194" t="s">
        <v>163</v>
      </c>
      <c r="AU617" s="194" t="s">
        <v>80</v>
      </c>
      <c r="AV617" s="15" t="s">
        <v>86</v>
      </c>
      <c r="AW617" s="15" t="s">
        <v>27</v>
      </c>
      <c r="AX617" s="15" t="s">
        <v>76</v>
      </c>
      <c r="AY617" s="194" t="s">
        <v>156</v>
      </c>
    </row>
    <row r="618" s="2" customFormat="1" ht="24.15" customHeight="1">
      <c r="A618" s="31"/>
      <c r="B618" s="163"/>
      <c r="C618" s="164" t="s">
        <v>680</v>
      </c>
      <c r="D618" s="164" t="s">
        <v>158</v>
      </c>
      <c r="E618" s="165" t="s">
        <v>681</v>
      </c>
      <c r="F618" s="166" t="s">
        <v>682</v>
      </c>
      <c r="G618" s="167" t="s">
        <v>192</v>
      </c>
      <c r="H618" s="168">
        <v>253.505</v>
      </c>
      <c r="I618" s="169">
        <v>0</v>
      </c>
      <c r="J618" s="169">
        <f>ROUND(I618*H618,2)</f>
        <v>0</v>
      </c>
      <c r="K618" s="166" t="s">
        <v>1</v>
      </c>
      <c r="L618" s="32"/>
      <c r="M618" s="170" t="s">
        <v>1</v>
      </c>
      <c r="N618" s="171" t="s">
        <v>36</v>
      </c>
      <c r="O618" s="172">
        <v>0</v>
      </c>
      <c r="P618" s="172">
        <f>O618*H618</f>
        <v>0</v>
      </c>
      <c r="Q618" s="172">
        <v>0</v>
      </c>
      <c r="R618" s="172">
        <f>Q618*H618</f>
        <v>0</v>
      </c>
      <c r="S618" s="172">
        <v>0</v>
      </c>
      <c r="T618" s="173">
        <f>S618*H618</f>
        <v>0</v>
      </c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R618" s="174" t="s">
        <v>193</v>
      </c>
      <c r="AT618" s="174" t="s">
        <v>158</v>
      </c>
      <c r="AU618" s="174" t="s">
        <v>80</v>
      </c>
      <c r="AY618" s="18" t="s">
        <v>156</v>
      </c>
      <c r="BE618" s="175">
        <f>IF(N618="základní",J618,0)</f>
        <v>0</v>
      </c>
      <c r="BF618" s="175">
        <f>IF(N618="snížená",J618,0)</f>
        <v>0</v>
      </c>
      <c r="BG618" s="175">
        <f>IF(N618="zákl. přenesená",J618,0)</f>
        <v>0</v>
      </c>
      <c r="BH618" s="175">
        <f>IF(N618="sníž. přenesená",J618,0)</f>
        <v>0</v>
      </c>
      <c r="BI618" s="175">
        <f>IF(N618="nulová",J618,0)</f>
        <v>0</v>
      </c>
      <c r="BJ618" s="18" t="s">
        <v>76</v>
      </c>
      <c r="BK618" s="175">
        <f>ROUND(I618*H618,2)</f>
        <v>0</v>
      </c>
      <c r="BL618" s="18" t="s">
        <v>193</v>
      </c>
      <c r="BM618" s="174" t="s">
        <v>683</v>
      </c>
    </row>
    <row r="619" s="2" customFormat="1">
      <c r="A619" s="31"/>
      <c r="B619" s="32"/>
      <c r="C619" s="31"/>
      <c r="D619" s="176" t="s">
        <v>162</v>
      </c>
      <c r="E619" s="31"/>
      <c r="F619" s="177" t="s">
        <v>682</v>
      </c>
      <c r="G619" s="31"/>
      <c r="H619" s="31"/>
      <c r="I619" s="31"/>
      <c r="J619" s="31"/>
      <c r="K619" s="31"/>
      <c r="L619" s="32"/>
      <c r="M619" s="178"/>
      <c r="N619" s="179"/>
      <c r="O619" s="69"/>
      <c r="P619" s="69"/>
      <c r="Q619" s="69"/>
      <c r="R619" s="69"/>
      <c r="S619" s="69"/>
      <c r="T619" s="70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T619" s="18" t="s">
        <v>162</v>
      </c>
      <c r="AU619" s="18" t="s">
        <v>80</v>
      </c>
    </row>
    <row r="620" s="14" customFormat="1">
      <c r="A620" s="14"/>
      <c r="B620" s="186"/>
      <c r="C620" s="14"/>
      <c r="D620" s="176" t="s">
        <v>163</v>
      </c>
      <c r="E620" s="187" t="s">
        <v>1</v>
      </c>
      <c r="F620" s="188" t="s">
        <v>684</v>
      </c>
      <c r="G620" s="14"/>
      <c r="H620" s="189">
        <v>253.505</v>
      </c>
      <c r="I620" s="14"/>
      <c r="J620" s="14"/>
      <c r="K620" s="14"/>
      <c r="L620" s="186"/>
      <c r="M620" s="190"/>
      <c r="N620" s="191"/>
      <c r="O620" s="191"/>
      <c r="P620" s="191"/>
      <c r="Q620" s="191"/>
      <c r="R620" s="191"/>
      <c r="S620" s="191"/>
      <c r="T620" s="192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187" t="s">
        <v>163</v>
      </c>
      <c r="AU620" s="187" t="s">
        <v>80</v>
      </c>
      <c r="AV620" s="14" t="s">
        <v>80</v>
      </c>
      <c r="AW620" s="14" t="s">
        <v>27</v>
      </c>
      <c r="AX620" s="14" t="s">
        <v>71</v>
      </c>
      <c r="AY620" s="187" t="s">
        <v>156</v>
      </c>
    </row>
    <row r="621" s="15" customFormat="1">
      <c r="A621" s="15"/>
      <c r="B621" s="193"/>
      <c r="C621" s="15"/>
      <c r="D621" s="176" t="s">
        <v>163</v>
      </c>
      <c r="E621" s="194" t="s">
        <v>1</v>
      </c>
      <c r="F621" s="195" t="s">
        <v>166</v>
      </c>
      <c r="G621" s="15"/>
      <c r="H621" s="196">
        <v>253.505</v>
      </c>
      <c r="I621" s="15"/>
      <c r="J621" s="15"/>
      <c r="K621" s="15"/>
      <c r="L621" s="193"/>
      <c r="M621" s="197"/>
      <c r="N621" s="198"/>
      <c r="O621" s="198"/>
      <c r="P621" s="198"/>
      <c r="Q621" s="198"/>
      <c r="R621" s="198"/>
      <c r="S621" s="198"/>
      <c r="T621" s="199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T621" s="194" t="s">
        <v>163</v>
      </c>
      <c r="AU621" s="194" t="s">
        <v>80</v>
      </c>
      <c r="AV621" s="15" t="s">
        <v>86</v>
      </c>
      <c r="AW621" s="15" t="s">
        <v>27</v>
      </c>
      <c r="AX621" s="15" t="s">
        <v>76</v>
      </c>
      <c r="AY621" s="194" t="s">
        <v>156</v>
      </c>
    </row>
    <row r="622" s="2" customFormat="1" ht="24.15" customHeight="1">
      <c r="A622" s="31"/>
      <c r="B622" s="163"/>
      <c r="C622" s="164" t="s">
        <v>420</v>
      </c>
      <c r="D622" s="164" t="s">
        <v>158</v>
      </c>
      <c r="E622" s="165" t="s">
        <v>685</v>
      </c>
      <c r="F622" s="166" t="s">
        <v>686</v>
      </c>
      <c r="G622" s="167" t="s">
        <v>192</v>
      </c>
      <c r="H622" s="168">
        <v>253.505</v>
      </c>
      <c r="I622" s="169">
        <v>0</v>
      </c>
      <c r="J622" s="169">
        <f>ROUND(I622*H622,2)</f>
        <v>0</v>
      </c>
      <c r="K622" s="166" t="s">
        <v>1</v>
      </c>
      <c r="L622" s="32"/>
      <c r="M622" s="170" t="s">
        <v>1</v>
      </c>
      <c r="N622" s="171" t="s">
        <v>36</v>
      </c>
      <c r="O622" s="172">
        <v>0</v>
      </c>
      <c r="P622" s="172">
        <f>O622*H622</f>
        <v>0</v>
      </c>
      <c r="Q622" s="172">
        <v>0</v>
      </c>
      <c r="R622" s="172">
        <f>Q622*H622</f>
        <v>0</v>
      </c>
      <c r="S622" s="172">
        <v>0</v>
      </c>
      <c r="T622" s="173">
        <f>S622*H622</f>
        <v>0</v>
      </c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R622" s="174" t="s">
        <v>193</v>
      </c>
      <c r="AT622" s="174" t="s">
        <v>158</v>
      </c>
      <c r="AU622" s="174" t="s">
        <v>80</v>
      </c>
      <c r="AY622" s="18" t="s">
        <v>156</v>
      </c>
      <c r="BE622" s="175">
        <f>IF(N622="základní",J622,0)</f>
        <v>0</v>
      </c>
      <c r="BF622" s="175">
        <f>IF(N622="snížená",J622,0)</f>
        <v>0</v>
      </c>
      <c r="BG622" s="175">
        <f>IF(N622="zákl. přenesená",J622,0)</f>
        <v>0</v>
      </c>
      <c r="BH622" s="175">
        <f>IF(N622="sníž. přenesená",J622,0)</f>
        <v>0</v>
      </c>
      <c r="BI622" s="175">
        <f>IF(N622="nulová",J622,0)</f>
        <v>0</v>
      </c>
      <c r="BJ622" s="18" t="s">
        <v>76</v>
      </c>
      <c r="BK622" s="175">
        <f>ROUND(I622*H622,2)</f>
        <v>0</v>
      </c>
      <c r="BL622" s="18" t="s">
        <v>193</v>
      </c>
      <c r="BM622" s="174" t="s">
        <v>687</v>
      </c>
    </row>
    <row r="623" s="2" customFormat="1">
      <c r="A623" s="31"/>
      <c r="B623" s="32"/>
      <c r="C623" s="31"/>
      <c r="D623" s="176" t="s">
        <v>162</v>
      </c>
      <c r="E623" s="31"/>
      <c r="F623" s="177" t="s">
        <v>686</v>
      </c>
      <c r="G623" s="31"/>
      <c r="H623" s="31"/>
      <c r="I623" s="31"/>
      <c r="J623" s="31"/>
      <c r="K623" s="31"/>
      <c r="L623" s="32"/>
      <c r="M623" s="178"/>
      <c r="N623" s="179"/>
      <c r="O623" s="69"/>
      <c r="P623" s="69"/>
      <c r="Q623" s="69"/>
      <c r="R623" s="69"/>
      <c r="S623" s="69"/>
      <c r="T623" s="70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T623" s="18" t="s">
        <v>162</v>
      </c>
      <c r="AU623" s="18" t="s">
        <v>80</v>
      </c>
    </row>
    <row r="624" s="13" customFormat="1">
      <c r="A624" s="13"/>
      <c r="B624" s="180"/>
      <c r="C624" s="13"/>
      <c r="D624" s="176" t="s">
        <v>163</v>
      </c>
      <c r="E624" s="181" t="s">
        <v>1</v>
      </c>
      <c r="F624" s="182" t="s">
        <v>333</v>
      </c>
      <c r="G624" s="13"/>
      <c r="H624" s="181" t="s">
        <v>1</v>
      </c>
      <c r="I624" s="13"/>
      <c r="J624" s="13"/>
      <c r="K624" s="13"/>
      <c r="L624" s="180"/>
      <c r="M624" s="183"/>
      <c r="N624" s="184"/>
      <c r="O624" s="184"/>
      <c r="P624" s="184"/>
      <c r="Q624" s="184"/>
      <c r="R624" s="184"/>
      <c r="S624" s="184"/>
      <c r="T624" s="185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181" t="s">
        <v>163</v>
      </c>
      <c r="AU624" s="181" t="s">
        <v>80</v>
      </c>
      <c r="AV624" s="13" t="s">
        <v>76</v>
      </c>
      <c r="AW624" s="13" t="s">
        <v>27</v>
      </c>
      <c r="AX624" s="13" t="s">
        <v>71</v>
      </c>
      <c r="AY624" s="181" t="s">
        <v>156</v>
      </c>
    </row>
    <row r="625" s="14" customFormat="1">
      <c r="A625" s="14"/>
      <c r="B625" s="186"/>
      <c r="C625" s="14"/>
      <c r="D625" s="176" t="s">
        <v>163</v>
      </c>
      <c r="E625" s="187" t="s">
        <v>1</v>
      </c>
      <c r="F625" s="188" t="s">
        <v>334</v>
      </c>
      <c r="G625" s="14"/>
      <c r="H625" s="189">
        <v>230.5</v>
      </c>
      <c r="I625" s="14"/>
      <c r="J625" s="14"/>
      <c r="K625" s="14"/>
      <c r="L625" s="186"/>
      <c r="M625" s="190"/>
      <c r="N625" s="191"/>
      <c r="O625" s="191"/>
      <c r="P625" s="191"/>
      <c r="Q625" s="191"/>
      <c r="R625" s="191"/>
      <c r="S625" s="191"/>
      <c r="T625" s="192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187" t="s">
        <v>163</v>
      </c>
      <c r="AU625" s="187" t="s">
        <v>80</v>
      </c>
      <c r="AV625" s="14" t="s">
        <v>80</v>
      </c>
      <c r="AW625" s="14" t="s">
        <v>27</v>
      </c>
      <c r="AX625" s="14" t="s">
        <v>71</v>
      </c>
      <c r="AY625" s="187" t="s">
        <v>156</v>
      </c>
    </row>
    <row r="626" s="13" customFormat="1">
      <c r="A626" s="13"/>
      <c r="B626" s="180"/>
      <c r="C626" s="13"/>
      <c r="D626" s="176" t="s">
        <v>163</v>
      </c>
      <c r="E626" s="181" t="s">
        <v>1</v>
      </c>
      <c r="F626" s="182" t="s">
        <v>678</v>
      </c>
      <c r="G626" s="13"/>
      <c r="H626" s="181" t="s">
        <v>1</v>
      </c>
      <c r="I626" s="13"/>
      <c r="J626" s="13"/>
      <c r="K626" s="13"/>
      <c r="L626" s="180"/>
      <c r="M626" s="183"/>
      <c r="N626" s="184"/>
      <c r="O626" s="184"/>
      <c r="P626" s="184"/>
      <c r="Q626" s="184"/>
      <c r="R626" s="184"/>
      <c r="S626" s="184"/>
      <c r="T626" s="185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181" t="s">
        <v>163</v>
      </c>
      <c r="AU626" s="181" t="s">
        <v>80</v>
      </c>
      <c r="AV626" s="13" t="s">
        <v>76</v>
      </c>
      <c r="AW626" s="13" t="s">
        <v>27</v>
      </c>
      <c r="AX626" s="13" t="s">
        <v>71</v>
      </c>
      <c r="AY626" s="181" t="s">
        <v>156</v>
      </c>
    </row>
    <row r="627" s="14" customFormat="1">
      <c r="A627" s="14"/>
      <c r="B627" s="186"/>
      <c r="C627" s="14"/>
      <c r="D627" s="176" t="s">
        <v>163</v>
      </c>
      <c r="E627" s="187" t="s">
        <v>1</v>
      </c>
      <c r="F627" s="188" t="s">
        <v>679</v>
      </c>
      <c r="G627" s="14"/>
      <c r="H627" s="189">
        <v>23.004999999999999</v>
      </c>
      <c r="I627" s="14"/>
      <c r="J627" s="14"/>
      <c r="K627" s="14"/>
      <c r="L627" s="186"/>
      <c r="M627" s="190"/>
      <c r="N627" s="191"/>
      <c r="O627" s="191"/>
      <c r="P627" s="191"/>
      <c r="Q627" s="191"/>
      <c r="R627" s="191"/>
      <c r="S627" s="191"/>
      <c r="T627" s="192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187" t="s">
        <v>163</v>
      </c>
      <c r="AU627" s="187" t="s">
        <v>80</v>
      </c>
      <c r="AV627" s="14" t="s">
        <v>80</v>
      </c>
      <c r="AW627" s="14" t="s">
        <v>27</v>
      </c>
      <c r="AX627" s="14" t="s">
        <v>71</v>
      </c>
      <c r="AY627" s="187" t="s">
        <v>156</v>
      </c>
    </row>
    <row r="628" s="15" customFormat="1">
      <c r="A628" s="15"/>
      <c r="B628" s="193"/>
      <c r="C628" s="15"/>
      <c r="D628" s="176" t="s">
        <v>163</v>
      </c>
      <c r="E628" s="194" t="s">
        <v>1</v>
      </c>
      <c r="F628" s="195" t="s">
        <v>166</v>
      </c>
      <c r="G628" s="15"/>
      <c r="H628" s="196">
        <v>253.505</v>
      </c>
      <c r="I628" s="15"/>
      <c r="J628" s="15"/>
      <c r="K628" s="15"/>
      <c r="L628" s="193"/>
      <c r="M628" s="197"/>
      <c r="N628" s="198"/>
      <c r="O628" s="198"/>
      <c r="P628" s="198"/>
      <c r="Q628" s="198"/>
      <c r="R628" s="198"/>
      <c r="S628" s="198"/>
      <c r="T628" s="199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T628" s="194" t="s">
        <v>163</v>
      </c>
      <c r="AU628" s="194" t="s">
        <v>80</v>
      </c>
      <c r="AV628" s="15" t="s">
        <v>86</v>
      </c>
      <c r="AW628" s="15" t="s">
        <v>27</v>
      </c>
      <c r="AX628" s="15" t="s">
        <v>76</v>
      </c>
      <c r="AY628" s="194" t="s">
        <v>156</v>
      </c>
    </row>
    <row r="629" s="2" customFormat="1" ht="16.5" customHeight="1">
      <c r="A629" s="31"/>
      <c r="B629" s="163"/>
      <c r="C629" s="164" t="s">
        <v>688</v>
      </c>
      <c r="D629" s="164" t="s">
        <v>158</v>
      </c>
      <c r="E629" s="165" t="s">
        <v>689</v>
      </c>
      <c r="F629" s="166" t="s">
        <v>690</v>
      </c>
      <c r="G629" s="167" t="s">
        <v>192</v>
      </c>
      <c r="H629" s="168">
        <v>253.505</v>
      </c>
      <c r="I629" s="169">
        <v>0</v>
      </c>
      <c r="J629" s="169">
        <f>ROUND(I629*H629,2)</f>
        <v>0</v>
      </c>
      <c r="K629" s="166" t="s">
        <v>1</v>
      </c>
      <c r="L629" s="32"/>
      <c r="M629" s="170" t="s">
        <v>1</v>
      </c>
      <c r="N629" s="171" t="s">
        <v>36</v>
      </c>
      <c r="O629" s="172">
        <v>0</v>
      </c>
      <c r="P629" s="172">
        <f>O629*H629</f>
        <v>0</v>
      </c>
      <c r="Q629" s="172">
        <v>0</v>
      </c>
      <c r="R629" s="172">
        <f>Q629*H629</f>
        <v>0</v>
      </c>
      <c r="S629" s="172">
        <v>0</v>
      </c>
      <c r="T629" s="173">
        <f>S629*H629</f>
        <v>0</v>
      </c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R629" s="174" t="s">
        <v>193</v>
      </c>
      <c r="AT629" s="174" t="s">
        <v>158</v>
      </c>
      <c r="AU629" s="174" t="s">
        <v>80</v>
      </c>
      <c r="AY629" s="18" t="s">
        <v>156</v>
      </c>
      <c r="BE629" s="175">
        <f>IF(N629="základní",J629,0)</f>
        <v>0</v>
      </c>
      <c r="BF629" s="175">
        <f>IF(N629="snížená",J629,0)</f>
        <v>0</v>
      </c>
      <c r="BG629" s="175">
        <f>IF(N629="zákl. přenesená",J629,0)</f>
        <v>0</v>
      </c>
      <c r="BH629" s="175">
        <f>IF(N629="sníž. přenesená",J629,0)</f>
        <v>0</v>
      </c>
      <c r="BI629" s="175">
        <f>IF(N629="nulová",J629,0)</f>
        <v>0</v>
      </c>
      <c r="BJ629" s="18" t="s">
        <v>76</v>
      </c>
      <c r="BK629" s="175">
        <f>ROUND(I629*H629,2)</f>
        <v>0</v>
      </c>
      <c r="BL629" s="18" t="s">
        <v>193</v>
      </c>
      <c r="BM629" s="174" t="s">
        <v>691</v>
      </c>
    </row>
    <row r="630" s="2" customFormat="1">
      <c r="A630" s="31"/>
      <c r="B630" s="32"/>
      <c r="C630" s="31"/>
      <c r="D630" s="176" t="s">
        <v>162</v>
      </c>
      <c r="E630" s="31"/>
      <c r="F630" s="177" t="s">
        <v>690</v>
      </c>
      <c r="G630" s="31"/>
      <c r="H630" s="31"/>
      <c r="I630" s="31"/>
      <c r="J630" s="31"/>
      <c r="K630" s="31"/>
      <c r="L630" s="32"/>
      <c r="M630" s="178"/>
      <c r="N630" s="179"/>
      <c r="O630" s="69"/>
      <c r="P630" s="69"/>
      <c r="Q630" s="69"/>
      <c r="R630" s="69"/>
      <c r="S630" s="69"/>
      <c r="T630" s="70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T630" s="18" t="s">
        <v>162</v>
      </c>
      <c r="AU630" s="18" t="s">
        <v>80</v>
      </c>
    </row>
    <row r="631" s="13" customFormat="1">
      <c r="A631" s="13"/>
      <c r="B631" s="180"/>
      <c r="C631" s="13"/>
      <c r="D631" s="176" t="s">
        <v>163</v>
      </c>
      <c r="E631" s="181" t="s">
        <v>1</v>
      </c>
      <c r="F631" s="182" t="s">
        <v>333</v>
      </c>
      <c r="G631" s="13"/>
      <c r="H631" s="181" t="s">
        <v>1</v>
      </c>
      <c r="I631" s="13"/>
      <c r="J631" s="13"/>
      <c r="K631" s="13"/>
      <c r="L631" s="180"/>
      <c r="M631" s="183"/>
      <c r="N631" s="184"/>
      <c r="O631" s="184"/>
      <c r="P631" s="184"/>
      <c r="Q631" s="184"/>
      <c r="R631" s="184"/>
      <c r="S631" s="184"/>
      <c r="T631" s="185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181" t="s">
        <v>163</v>
      </c>
      <c r="AU631" s="181" t="s">
        <v>80</v>
      </c>
      <c r="AV631" s="13" t="s">
        <v>76</v>
      </c>
      <c r="AW631" s="13" t="s">
        <v>27</v>
      </c>
      <c r="AX631" s="13" t="s">
        <v>71</v>
      </c>
      <c r="AY631" s="181" t="s">
        <v>156</v>
      </c>
    </row>
    <row r="632" s="14" customFormat="1">
      <c r="A632" s="14"/>
      <c r="B632" s="186"/>
      <c r="C632" s="14"/>
      <c r="D632" s="176" t="s">
        <v>163</v>
      </c>
      <c r="E632" s="187" t="s">
        <v>1</v>
      </c>
      <c r="F632" s="188" t="s">
        <v>334</v>
      </c>
      <c r="G632" s="14"/>
      <c r="H632" s="189">
        <v>230.5</v>
      </c>
      <c r="I632" s="14"/>
      <c r="J632" s="14"/>
      <c r="K632" s="14"/>
      <c r="L632" s="186"/>
      <c r="M632" s="190"/>
      <c r="N632" s="191"/>
      <c r="O632" s="191"/>
      <c r="P632" s="191"/>
      <c r="Q632" s="191"/>
      <c r="R632" s="191"/>
      <c r="S632" s="191"/>
      <c r="T632" s="192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187" t="s">
        <v>163</v>
      </c>
      <c r="AU632" s="187" t="s">
        <v>80</v>
      </c>
      <c r="AV632" s="14" t="s">
        <v>80</v>
      </c>
      <c r="AW632" s="14" t="s">
        <v>27</v>
      </c>
      <c r="AX632" s="14" t="s">
        <v>71</v>
      </c>
      <c r="AY632" s="187" t="s">
        <v>156</v>
      </c>
    </row>
    <row r="633" s="13" customFormat="1">
      <c r="A633" s="13"/>
      <c r="B633" s="180"/>
      <c r="C633" s="13"/>
      <c r="D633" s="176" t="s">
        <v>163</v>
      </c>
      <c r="E633" s="181" t="s">
        <v>1</v>
      </c>
      <c r="F633" s="182" t="s">
        <v>678</v>
      </c>
      <c r="G633" s="13"/>
      <c r="H633" s="181" t="s">
        <v>1</v>
      </c>
      <c r="I633" s="13"/>
      <c r="J633" s="13"/>
      <c r="K633" s="13"/>
      <c r="L633" s="180"/>
      <c r="M633" s="183"/>
      <c r="N633" s="184"/>
      <c r="O633" s="184"/>
      <c r="P633" s="184"/>
      <c r="Q633" s="184"/>
      <c r="R633" s="184"/>
      <c r="S633" s="184"/>
      <c r="T633" s="185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181" t="s">
        <v>163</v>
      </c>
      <c r="AU633" s="181" t="s">
        <v>80</v>
      </c>
      <c r="AV633" s="13" t="s">
        <v>76</v>
      </c>
      <c r="AW633" s="13" t="s">
        <v>27</v>
      </c>
      <c r="AX633" s="13" t="s">
        <v>71</v>
      </c>
      <c r="AY633" s="181" t="s">
        <v>156</v>
      </c>
    </row>
    <row r="634" s="14" customFormat="1">
      <c r="A634" s="14"/>
      <c r="B634" s="186"/>
      <c r="C634" s="14"/>
      <c r="D634" s="176" t="s">
        <v>163</v>
      </c>
      <c r="E634" s="187" t="s">
        <v>1</v>
      </c>
      <c r="F634" s="188" t="s">
        <v>679</v>
      </c>
      <c r="G634" s="14"/>
      <c r="H634" s="189">
        <v>23.004999999999999</v>
      </c>
      <c r="I634" s="14"/>
      <c r="J634" s="14"/>
      <c r="K634" s="14"/>
      <c r="L634" s="186"/>
      <c r="M634" s="190"/>
      <c r="N634" s="191"/>
      <c r="O634" s="191"/>
      <c r="P634" s="191"/>
      <c r="Q634" s="191"/>
      <c r="R634" s="191"/>
      <c r="S634" s="191"/>
      <c r="T634" s="192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187" t="s">
        <v>163</v>
      </c>
      <c r="AU634" s="187" t="s">
        <v>80</v>
      </c>
      <c r="AV634" s="14" t="s">
        <v>80</v>
      </c>
      <c r="AW634" s="14" t="s">
        <v>27</v>
      </c>
      <c r="AX634" s="14" t="s">
        <v>71</v>
      </c>
      <c r="AY634" s="187" t="s">
        <v>156</v>
      </c>
    </row>
    <row r="635" s="15" customFormat="1">
      <c r="A635" s="15"/>
      <c r="B635" s="193"/>
      <c r="C635" s="15"/>
      <c r="D635" s="176" t="s">
        <v>163</v>
      </c>
      <c r="E635" s="194" t="s">
        <v>1</v>
      </c>
      <c r="F635" s="195" t="s">
        <v>166</v>
      </c>
      <c r="G635" s="15"/>
      <c r="H635" s="196">
        <v>253.505</v>
      </c>
      <c r="I635" s="15"/>
      <c r="J635" s="15"/>
      <c r="K635" s="15"/>
      <c r="L635" s="193"/>
      <c r="M635" s="197"/>
      <c r="N635" s="198"/>
      <c r="O635" s="198"/>
      <c r="P635" s="198"/>
      <c r="Q635" s="198"/>
      <c r="R635" s="198"/>
      <c r="S635" s="198"/>
      <c r="T635" s="199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T635" s="194" t="s">
        <v>163</v>
      </c>
      <c r="AU635" s="194" t="s">
        <v>80</v>
      </c>
      <c r="AV635" s="15" t="s">
        <v>86</v>
      </c>
      <c r="AW635" s="15" t="s">
        <v>27</v>
      </c>
      <c r="AX635" s="15" t="s">
        <v>76</v>
      </c>
      <c r="AY635" s="194" t="s">
        <v>156</v>
      </c>
    </row>
    <row r="636" s="2" customFormat="1" ht="24.15" customHeight="1">
      <c r="A636" s="31"/>
      <c r="B636" s="163"/>
      <c r="C636" s="164" t="s">
        <v>428</v>
      </c>
      <c r="D636" s="164" t="s">
        <v>158</v>
      </c>
      <c r="E636" s="165" t="s">
        <v>692</v>
      </c>
      <c r="F636" s="166" t="s">
        <v>693</v>
      </c>
      <c r="G636" s="167" t="s">
        <v>356</v>
      </c>
      <c r="H636" s="168">
        <v>7055.8639999999996</v>
      </c>
      <c r="I636" s="169">
        <v>0</v>
      </c>
      <c r="J636" s="169">
        <f>ROUND(I636*H636,2)</f>
        <v>0</v>
      </c>
      <c r="K636" s="166" t="s">
        <v>1</v>
      </c>
      <c r="L636" s="32"/>
      <c r="M636" s="170" t="s">
        <v>1</v>
      </c>
      <c r="N636" s="171" t="s">
        <v>36</v>
      </c>
      <c r="O636" s="172">
        <v>0</v>
      </c>
      <c r="P636" s="172">
        <f>O636*H636</f>
        <v>0</v>
      </c>
      <c r="Q636" s="172">
        <v>0</v>
      </c>
      <c r="R636" s="172">
        <f>Q636*H636</f>
        <v>0</v>
      </c>
      <c r="S636" s="172">
        <v>0</v>
      </c>
      <c r="T636" s="173">
        <f>S636*H636</f>
        <v>0</v>
      </c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R636" s="174" t="s">
        <v>193</v>
      </c>
      <c r="AT636" s="174" t="s">
        <v>158</v>
      </c>
      <c r="AU636" s="174" t="s">
        <v>80</v>
      </c>
      <c r="AY636" s="18" t="s">
        <v>156</v>
      </c>
      <c r="BE636" s="175">
        <f>IF(N636="základní",J636,0)</f>
        <v>0</v>
      </c>
      <c r="BF636" s="175">
        <f>IF(N636="snížená",J636,0)</f>
        <v>0</v>
      </c>
      <c r="BG636" s="175">
        <f>IF(N636="zákl. přenesená",J636,0)</f>
        <v>0</v>
      </c>
      <c r="BH636" s="175">
        <f>IF(N636="sníž. přenesená",J636,0)</f>
        <v>0</v>
      </c>
      <c r="BI636" s="175">
        <f>IF(N636="nulová",J636,0)</f>
        <v>0</v>
      </c>
      <c r="BJ636" s="18" t="s">
        <v>76</v>
      </c>
      <c r="BK636" s="175">
        <f>ROUND(I636*H636,2)</f>
        <v>0</v>
      </c>
      <c r="BL636" s="18" t="s">
        <v>193</v>
      </c>
      <c r="BM636" s="174" t="s">
        <v>694</v>
      </c>
    </row>
    <row r="637" s="2" customFormat="1">
      <c r="A637" s="31"/>
      <c r="B637" s="32"/>
      <c r="C637" s="31"/>
      <c r="D637" s="176" t="s">
        <v>162</v>
      </c>
      <c r="E637" s="31"/>
      <c r="F637" s="177" t="s">
        <v>693</v>
      </c>
      <c r="G637" s="31"/>
      <c r="H637" s="31"/>
      <c r="I637" s="31"/>
      <c r="J637" s="31"/>
      <c r="K637" s="31"/>
      <c r="L637" s="32"/>
      <c r="M637" s="178"/>
      <c r="N637" s="179"/>
      <c r="O637" s="69"/>
      <c r="P637" s="69"/>
      <c r="Q637" s="69"/>
      <c r="R637" s="69"/>
      <c r="S637" s="69"/>
      <c r="T637" s="70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T637" s="18" t="s">
        <v>162</v>
      </c>
      <c r="AU637" s="18" t="s">
        <v>80</v>
      </c>
    </row>
    <row r="638" s="12" customFormat="1" ht="22.8" customHeight="1">
      <c r="A638" s="12"/>
      <c r="B638" s="151"/>
      <c r="C638" s="12"/>
      <c r="D638" s="152" t="s">
        <v>70</v>
      </c>
      <c r="E638" s="161" t="s">
        <v>695</v>
      </c>
      <c r="F638" s="161" t="s">
        <v>696</v>
      </c>
      <c r="G638" s="12"/>
      <c r="H638" s="12"/>
      <c r="I638" s="12"/>
      <c r="J638" s="162">
        <f>BK638</f>
        <v>0</v>
      </c>
      <c r="K638" s="12"/>
      <c r="L638" s="151"/>
      <c r="M638" s="155"/>
      <c r="N638" s="156"/>
      <c r="O638" s="156"/>
      <c r="P638" s="157">
        <f>SUM(P639:P698)</f>
        <v>0</v>
      </c>
      <c r="Q638" s="156"/>
      <c r="R638" s="157">
        <f>SUM(R639:R698)</f>
        <v>0</v>
      </c>
      <c r="S638" s="156"/>
      <c r="T638" s="158">
        <f>SUM(T639:T698)</f>
        <v>0</v>
      </c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R638" s="152" t="s">
        <v>80</v>
      </c>
      <c r="AT638" s="159" t="s">
        <v>70</v>
      </c>
      <c r="AU638" s="159" t="s">
        <v>76</v>
      </c>
      <c r="AY638" s="152" t="s">
        <v>156</v>
      </c>
      <c r="BK638" s="160">
        <f>SUM(BK639:BK698)</f>
        <v>0</v>
      </c>
    </row>
    <row r="639" s="2" customFormat="1" ht="16.5" customHeight="1">
      <c r="A639" s="31"/>
      <c r="B639" s="163"/>
      <c r="C639" s="164" t="s">
        <v>697</v>
      </c>
      <c r="D639" s="164" t="s">
        <v>158</v>
      </c>
      <c r="E639" s="165" t="s">
        <v>698</v>
      </c>
      <c r="F639" s="166" t="s">
        <v>699</v>
      </c>
      <c r="G639" s="167" t="s">
        <v>192</v>
      </c>
      <c r="H639" s="168">
        <v>161.24700000000001</v>
      </c>
      <c r="I639" s="169">
        <v>0</v>
      </c>
      <c r="J639" s="169">
        <f>ROUND(I639*H639,2)</f>
        <v>0</v>
      </c>
      <c r="K639" s="166" t="s">
        <v>1</v>
      </c>
      <c r="L639" s="32"/>
      <c r="M639" s="170" t="s">
        <v>1</v>
      </c>
      <c r="N639" s="171" t="s">
        <v>36</v>
      </c>
      <c r="O639" s="172">
        <v>0</v>
      </c>
      <c r="P639" s="172">
        <f>O639*H639</f>
        <v>0</v>
      </c>
      <c r="Q639" s="172">
        <v>0</v>
      </c>
      <c r="R639" s="172">
        <f>Q639*H639</f>
        <v>0</v>
      </c>
      <c r="S639" s="172">
        <v>0</v>
      </c>
      <c r="T639" s="173">
        <f>S639*H639</f>
        <v>0</v>
      </c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R639" s="174" t="s">
        <v>193</v>
      </c>
      <c r="AT639" s="174" t="s">
        <v>158</v>
      </c>
      <c r="AU639" s="174" t="s">
        <v>80</v>
      </c>
      <c r="AY639" s="18" t="s">
        <v>156</v>
      </c>
      <c r="BE639" s="175">
        <f>IF(N639="základní",J639,0)</f>
        <v>0</v>
      </c>
      <c r="BF639" s="175">
        <f>IF(N639="snížená",J639,0)</f>
        <v>0</v>
      </c>
      <c r="BG639" s="175">
        <f>IF(N639="zákl. přenesená",J639,0)</f>
        <v>0</v>
      </c>
      <c r="BH639" s="175">
        <f>IF(N639="sníž. přenesená",J639,0)</f>
        <v>0</v>
      </c>
      <c r="BI639" s="175">
        <f>IF(N639="nulová",J639,0)</f>
        <v>0</v>
      </c>
      <c r="BJ639" s="18" t="s">
        <v>76</v>
      </c>
      <c r="BK639" s="175">
        <f>ROUND(I639*H639,2)</f>
        <v>0</v>
      </c>
      <c r="BL639" s="18" t="s">
        <v>193</v>
      </c>
      <c r="BM639" s="174" t="s">
        <v>700</v>
      </c>
    </row>
    <row r="640" s="2" customFormat="1">
      <c r="A640" s="31"/>
      <c r="B640" s="32"/>
      <c r="C640" s="31"/>
      <c r="D640" s="176" t="s">
        <v>162</v>
      </c>
      <c r="E640" s="31"/>
      <c r="F640" s="177" t="s">
        <v>699</v>
      </c>
      <c r="G640" s="31"/>
      <c r="H640" s="31"/>
      <c r="I640" s="31"/>
      <c r="J640" s="31"/>
      <c r="K640" s="31"/>
      <c r="L640" s="32"/>
      <c r="M640" s="178"/>
      <c r="N640" s="179"/>
      <c r="O640" s="69"/>
      <c r="P640" s="69"/>
      <c r="Q640" s="69"/>
      <c r="R640" s="69"/>
      <c r="S640" s="69"/>
      <c r="T640" s="70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T640" s="18" t="s">
        <v>162</v>
      </c>
      <c r="AU640" s="18" t="s">
        <v>80</v>
      </c>
    </row>
    <row r="641" s="13" customFormat="1">
      <c r="A641" s="13"/>
      <c r="B641" s="180"/>
      <c r="C641" s="13"/>
      <c r="D641" s="176" t="s">
        <v>163</v>
      </c>
      <c r="E641" s="181" t="s">
        <v>1</v>
      </c>
      <c r="F641" s="182" t="s">
        <v>701</v>
      </c>
      <c r="G641" s="13"/>
      <c r="H641" s="181" t="s">
        <v>1</v>
      </c>
      <c r="I641" s="13"/>
      <c r="J641" s="13"/>
      <c r="K641" s="13"/>
      <c r="L641" s="180"/>
      <c r="M641" s="183"/>
      <c r="N641" s="184"/>
      <c r="O641" s="184"/>
      <c r="P641" s="184"/>
      <c r="Q641" s="184"/>
      <c r="R641" s="184"/>
      <c r="S641" s="184"/>
      <c r="T641" s="185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181" t="s">
        <v>163</v>
      </c>
      <c r="AU641" s="181" t="s">
        <v>80</v>
      </c>
      <c r="AV641" s="13" t="s">
        <v>76</v>
      </c>
      <c r="AW641" s="13" t="s">
        <v>27</v>
      </c>
      <c r="AX641" s="13" t="s">
        <v>71</v>
      </c>
      <c r="AY641" s="181" t="s">
        <v>156</v>
      </c>
    </row>
    <row r="642" s="14" customFormat="1">
      <c r="A642" s="14"/>
      <c r="B642" s="186"/>
      <c r="C642" s="14"/>
      <c r="D642" s="176" t="s">
        <v>163</v>
      </c>
      <c r="E642" s="187" t="s">
        <v>1</v>
      </c>
      <c r="F642" s="188" t="s">
        <v>702</v>
      </c>
      <c r="G642" s="14"/>
      <c r="H642" s="189">
        <v>10.800000000000001</v>
      </c>
      <c r="I642" s="14"/>
      <c r="J642" s="14"/>
      <c r="K642" s="14"/>
      <c r="L642" s="186"/>
      <c r="M642" s="190"/>
      <c r="N642" s="191"/>
      <c r="O642" s="191"/>
      <c r="P642" s="191"/>
      <c r="Q642" s="191"/>
      <c r="R642" s="191"/>
      <c r="S642" s="191"/>
      <c r="T642" s="192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187" t="s">
        <v>163</v>
      </c>
      <c r="AU642" s="187" t="s">
        <v>80</v>
      </c>
      <c r="AV642" s="14" t="s">
        <v>80</v>
      </c>
      <c r="AW642" s="14" t="s">
        <v>27</v>
      </c>
      <c r="AX642" s="14" t="s">
        <v>71</v>
      </c>
      <c r="AY642" s="187" t="s">
        <v>156</v>
      </c>
    </row>
    <row r="643" s="13" customFormat="1">
      <c r="A643" s="13"/>
      <c r="B643" s="180"/>
      <c r="C643" s="13"/>
      <c r="D643" s="176" t="s">
        <v>163</v>
      </c>
      <c r="E643" s="181" t="s">
        <v>1</v>
      </c>
      <c r="F643" s="182" t="s">
        <v>703</v>
      </c>
      <c r="G643" s="13"/>
      <c r="H643" s="181" t="s">
        <v>1</v>
      </c>
      <c r="I643" s="13"/>
      <c r="J643" s="13"/>
      <c r="K643" s="13"/>
      <c r="L643" s="180"/>
      <c r="M643" s="183"/>
      <c r="N643" s="184"/>
      <c r="O643" s="184"/>
      <c r="P643" s="184"/>
      <c r="Q643" s="184"/>
      <c r="R643" s="184"/>
      <c r="S643" s="184"/>
      <c r="T643" s="185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181" t="s">
        <v>163</v>
      </c>
      <c r="AU643" s="181" t="s">
        <v>80</v>
      </c>
      <c r="AV643" s="13" t="s">
        <v>76</v>
      </c>
      <c r="AW643" s="13" t="s">
        <v>27</v>
      </c>
      <c r="AX643" s="13" t="s">
        <v>71</v>
      </c>
      <c r="AY643" s="181" t="s">
        <v>156</v>
      </c>
    </row>
    <row r="644" s="14" customFormat="1">
      <c r="A644" s="14"/>
      <c r="B644" s="186"/>
      <c r="C644" s="14"/>
      <c r="D644" s="176" t="s">
        <v>163</v>
      </c>
      <c r="E644" s="187" t="s">
        <v>1</v>
      </c>
      <c r="F644" s="188" t="s">
        <v>704</v>
      </c>
      <c r="G644" s="14"/>
      <c r="H644" s="189">
        <v>19.039999999999999</v>
      </c>
      <c r="I644" s="14"/>
      <c r="J644" s="14"/>
      <c r="K644" s="14"/>
      <c r="L644" s="186"/>
      <c r="M644" s="190"/>
      <c r="N644" s="191"/>
      <c r="O644" s="191"/>
      <c r="P644" s="191"/>
      <c r="Q644" s="191"/>
      <c r="R644" s="191"/>
      <c r="S644" s="191"/>
      <c r="T644" s="192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187" t="s">
        <v>163</v>
      </c>
      <c r="AU644" s="187" t="s">
        <v>80</v>
      </c>
      <c r="AV644" s="14" t="s">
        <v>80</v>
      </c>
      <c r="AW644" s="14" t="s">
        <v>27</v>
      </c>
      <c r="AX644" s="14" t="s">
        <v>71</v>
      </c>
      <c r="AY644" s="187" t="s">
        <v>156</v>
      </c>
    </row>
    <row r="645" s="13" customFormat="1">
      <c r="A645" s="13"/>
      <c r="B645" s="180"/>
      <c r="C645" s="13"/>
      <c r="D645" s="176" t="s">
        <v>163</v>
      </c>
      <c r="E645" s="181" t="s">
        <v>1</v>
      </c>
      <c r="F645" s="182" t="s">
        <v>705</v>
      </c>
      <c r="G645" s="13"/>
      <c r="H645" s="181" t="s">
        <v>1</v>
      </c>
      <c r="I645" s="13"/>
      <c r="J645" s="13"/>
      <c r="K645" s="13"/>
      <c r="L645" s="180"/>
      <c r="M645" s="183"/>
      <c r="N645" s="184"/>
      <c r="O645" s="184"/>
      <c r="P645" s="184"/>
      <c r="Q645" s="184"/>
      <c r="R645" s="184"/>
      <c r="S645" s="184"/>
      <c r="T645" s="185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181" t="s">
        <v>163</v>
      </c>
      <c r="AU645" s="181" t="s">
        <v>80</v>
      </c>
      <c r="AV645" s="13" t="s">
        <v>76</v>
      </c>
      <c r="AW645" s="13" t="s">
        <v>27</v>
      </c>
      <c r="AX645" s="13" t="s">
        <v>71</v>
      </c>
      <c r="AY645" s="181" t="s">
        <v>156</v>
      </c>
    </row>
    <row r="646" s="14" customFormat="1">
      <c r="A646" s="14"/>
      <c r="B646" s="186"/>
      <c r="C646" s="14"/>
      <c r="D646" s="176" t="s">
        <v>163</v>
      </c>
      <c r="E646" s="187" t="s">
        <v>1</v>
      </c>
      <c r="F646" s="188" t="s">
        <v>706</v>
      </c>
      <c r="G646" s="14"/>
      <c r="H646" s="189">
        <v>39.600000000000001</v>
      </c>
      <c r="I646" s="14"/>
      <c r="J646" s="14"/>
      <c r="K646" s="14"/>
      <c r="L646" s="186"/>
      <c r="M646" s="190"/>
      <c r="N646" s="191"/>
      <c r="O646" s="191"/>
      <c r="P646" s="191"/>
      <c r="Q646" s="191"/>
      <c r="R646" s="191"/>
      <c r="S646" s="191"/>
      <c r="T646" s="192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187" t="s">
        <v>163</v>
      </c>
      <c r="AU646" s="187" t="s">
        <v>80</v>
      </c>
      <c r="AV646" s="14" t="s">
        <v>80</v>
      </c>
      <c r="AW646" s="14" t="s">
        <v>27</v>
      </c>
      <c r="AX646" s="14" t="s">
        <v>71</v>
      </c>
      <c r="AY646" s="187" t="s">
        <v>156</v>
      </c>
    </row>
    <row r="647" s="13" customFormat="1">
      <c r="A647" s="13"/>
      <c r="B647" s="180"/>
      <c r="C647" s="13"/>
      <c r="D647" s="176" t="s">
        <v>163</v>
      </c>
      <c r="E647" s="181" t="s">
        <v>1</v>
      </c>
      <c r="F647" s="182" t="s">
        <v>707</v>
      </c>
      <c r="G647" s="13"/>
      <c r="H647" s="181" t="s">
        <v>1</v>
      </c>
      <c r="I647" s="13"/>
      <c r="J647" s="13"/>
      <c r="K647" s="13"/>
      <c r="L647" s="180"/>
      <c r="M647" s="183"/>
      <c r="N647" s="184"/>
      <c r="O647" s="184"/>
      <c r="P647" s="184"/>
      <c r="Q647" s="184"/>
      <c r="R647" s="184"/>
      <c r="S647" s="184"/>
      <c r="T647" s="185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181" t="s">
        <v>163</v>
      </c>
      <c r="AU647" s="181" t="s">
        <v>80</v>
      </c>
      <c r="AV647" s="13" t="s">
        <v>76</v>
      </c>
      <c r="AW647" s="13" t="s">
        <v>27</v>
      </c>
      <c r="AX647" s="13" t="s">
        <v>71</v>
      </c>
      <c r="AY647" s="181" t="s">
        <v>156</v>
      </c>
    </row>
    <row r="648" s="14" customFormat="1">
      <c r="A648" s="14"/>
      <c r="B648" s="186"/>
      <c r="C648" s="14"/>
      <c r="D648" s="176" t="s">
        <v>163</v>
      </c>
      <c r="E648" s="187" t="s">
        <v>1</v>
      </c>
      <c r="F648" s="188" t="s">
        <v>708</v>
      </c>
      <c r="G648" s="14"/>
      <c r="H648" s="189">
        <v>20.5</v>
      </c>
      <c r="I648" s="14"/>
      <c r="J648" s="14"/>
      <c r="K648" s="14"/>
      <c r="L648" s="186"/>
      <c r="M648" s="190"/>
      <c r="N648" s="191"/>
      <c r="O648" s="191"/>
      <c r="P648" s="191"/>
      <c r="Q648" s="191"/>
      <c r="R648" s="191"/>
      <c r="S648" s="191"/>
      <c r="T648" s="192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187" t="s">
        <v>163</v>
      </c>
      <c r="AU648" s="187" t="s">
        <v>80</v>
      </c>
      <c r="AV648" s="14" t="s">
        <v>80</v>
      </c>
      <c r="AW648" s="14" t="s">
        <v>27</v>
      </c>
      <c r="AX648" s="14" t="s">
        <v>71</v>
      </c>
      <c r="AY648" s="187" t="s">
        <v>156</v>
      </c>
    </row>
    <row r="649" s="13" customFormat="1">
      <c r="A649" s="13"/>
      <c r="B649" s="180"/>
      <c r="C649" s="13"/>
      <c r="D649" s="176" t="s">
        <v>163</v>
      </c>
      <c r="E649" s="181" t="s">
        <v>1</v>
      </c>
      <c r="F649" s="182" t="s">
        <v>586</v>
      </c>
      <c r="G649" s="13"/>
      <c r="H649" s="181" t="s">
        <v>1</v>
      </c>
      <c r="I649" s="13"/>
      <c r="J649" s="13"/>
      <c r="K649" s="13"/>
      <c r="L649" s="180"/>
      <c r="M649" s="183"/>
      <c r="N649" s="184"/>
      <c r="O649" s="184"/>
      <c r="P649" s="184"/>
      <c r="Q649" s="184"/>
      <c r="R649" s="184"/>
      <c r="S649" s="184"/>
      <c r="T649" s="185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181" t="s">
        <v>163</v>
      </c>
      <c r="AU649" s="181" t="s">
        <v>80</v>
      </c>
      <c r="AV649" s="13" t="s">
        <v>76</v>
      </c>
      <c r="AW649" s="13" t="s">
        <v>27</v>
      </c>
      <c r="AX649" s="13" t="s">
        <v>71</v>
      </c>
      <c r="AY649" s="181" t="s">
        <v>156</v>
      </c>
    </row>
    <row r="650" s="14" customFormat="1">
      <c r="A650" s="14"/>
      <c r="B650" s="186"/>
      <c r="C650" s="14"/>
      <c r="D650" s="176" t="s">
        <v>163</v>
      </c>
      <c r="E650" s="187" t="s">
        <v>1</v>
      </c>
      <c r="F650" s="188" t="s">
        <v>709</v>
      </c>
      <c r="G650" s="14"/>
      <c r="H650" s="189">
        <v>6.2069999999999999</v>
      </c>
      <c r="I650" s="14"/>
      <c r="J650" s="14"/>
      <c r="K650" s="14"/>
      <c r="L650" s="186"/>
      <c r="M650" s="190"/>
      <c r="N650" s="191"/>
      <c r="O650" s="191"/>
      <c r="P650" s="191"/>
      <c r="Q650" s="191"/>
      <c r="R650" s="191"/>
      <c r="S650" s="191"/>
      <c r="T650" s="192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187" t="s">
        <v>163</v>
      </c>
      <c r="AU650" s="187" t="s">
        <v>80</v>
      </c>
      <c r="AV650" s="14" t="s">
        <v>80</v>
      </c>
      <c r="AW650" s="14" t="s">
        <v>27</v>
      </c>
      <c r="AX650" s="14" t="s">
        <v>71</v>
      </c>
      <c r="AY650" s="187" t="s">
        <v>156</v>
      </c>
    </row>
    <row r="651" s="13" customFormat="1">
      <c r="A651" s="13"/>
      <c r="B651" s="180"/>
      <c r="C651" s="13"/>
      <c r="D651" s="176" t="s">
        <v>163</v>
      </c>
      <c r="E651" s="181" t="s">
        <v>1</v>
      </c>
      <c r="F651" s="182" t="s">
        <v>710</v>
      </c>
      <c r="G651" s="13"/>
      <c r="H651" s="181" t="s">
        <v>1</v>
      </c>
      <c r="I651" s="13"/>
      <c r="J651" s="13"/>
      <c r="K651" s="13"/>
      <c r="L651" s="180"/>
      <c r="M651" s="183"/>
      <c r="N651" s="184"/>
      <c r="O651" s="184"/>
      <c r="P651" s="184"/>
      <c r="Q651" s="184"/>
      <c r="R651" s="184"/>
      <c r="S651" s="184"/>
      <c r="T651" s="185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181" t="s">
        <v>163</v>
      </c>
      <c r="AU651" s="181" t="s">
        <v>80</v>
      </c>
      <c r="AV651" s="13" t="s">
        <v>76</v>
      </c>
      <c r="AW651" s="13" t="s">
        <v>27</v>
      </c>
      <c r="AX651" s="13" t="s">
        <v>71</v>
      </c>
      <c r="AY651" s="181" t="s">
        <v>156</v>
      </c>
    </row>
    <row r="652" s="14" customFormat="1">
      <c r="A652" s="14"/>
      <c r="B652" s="186"/>
      <c r="C652" s="14"/>
      <c r="D652" s="176" t="s">
        <v>163</v>
      </c>
      <c r="E652" s="187" t="s">
        <v>1</v>
      </c>
      <c r="F652" s="188" t="s">
        <v>711</v>
      </c>
      <c r="G652" s="14"/>
      <c r="H652" s="189">
        <v>40.600000000000001</v>
      </c>
      <c r="I652" s="14"/>
      <c r="J652" s="14"/>
      <c r="K652" s="14"/>
      <c r="L652" s="186"/>
      <c r="M652" s="190"/>
      <c r="N652" s="191"/>
      <c r="O652" s="191"/>
      <c r="P652" s="191"/>
      <c r="Q652" s="191"/>
      <c r="R652" s="191"/>
      <c r="S652" s="191"/>
      <c r="T652" s="192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187" t="s">
        <v>163</v>
      </c>
      <c r="AU652" s="187" t="s">
        <v>80</v>
      </c>
      <c r="AV652" s="14" t="s">
        <v>80</v>
      </c>
      <c r="AW652" s="14" t="s">
        <v>27</v>
      </c>
      <c r="AX652" s="14" t="s">
        <v>71</v>
      </c>
      <c r="AY652" s="187" t="s">
        <v>156</v>
      </c>
    </row>
    <row r="653" s="13" customFormat="1">
      <c r="A653" s="13"/>
      <c r="B653" s="180"/>
      <c r="C653" s="13"/>
      <c r="D653" s="176" t="s">
        <v>163</v>
      </c>
      <c r="E653" s="181" t="s">
        <v>1</v>
      </c>
      <c r="F653" s="182" t="s">
        <v>712</v>
      </c>
      <c r="G653" s="13"/>
      <c r="H653" s="181" t="s">
        <v>1</v>
      </c>
      <c r="I653" s="13"/>
      <c r="J653" s="13"/>
      <c r="K653" s="13"/>
      <c r="L653" s="180"/>
      <c r="M653" s="183"/>
      <c r="N653" s="184"/>
      <c r="O653" s="184"/>
      <c r="P653" s="184"/>
      <c r="Q653" s="184"/>
      <c r="R653" s="184"/>
      <c r="S653" s="184"/>
      <c r="T653" s="185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181" t="s">
        <v>163</v>
      </c>
      <c r="AU653" s="181" t="s">
        <v>80</v>
      </c>
      <c r="AV653" s="13" t="s">
        <v>76</v>
      </c>
      <c r="AW653" s="13" t="s">
        <v>27</v>
      </c>
      <c r="AX653" s="13" t="s">
        <v>71</v>
      </c>
      <c r="AY653" s="181" t="s">
        <v>156</v>
      </c>
    </row>
    <row r="654" s="14" customFormat="1">
      <c r="A654" s="14"/>
      <c r="B654" s="186"/>
      <c r="C654" s="14"/>
      <c r="D654" s="176" t="s">
        <v>163</v>
      </c>
      <c r="E654" s="187" t="s">
        <v>1</v>
      </c>
      <c r="F654" s="188" t="s">
        <v>713</v>
      </c>
      <c r="G654" s="14"/>
      <c r="H654" s="189">
        <v>24.5</v>
      </c>
      <c r="I654" s="14"/>
      <c r="J654" s="14"/>
      <c r="K654" s="14"/>
      <c r="L654" s="186"/>
      <c r="M654" s="190"/>
      <c r="N654" s="191"/>
      <c r="O654" s="191"/>
      <c r="P654" s="191"/>
      <c r="Q654" s="191"/>
      <c r="R654" s="191"/>
      <c r="S654" s="191"/>
      <c r="T654" s="192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187" t="s">
        <v>163</v>
      </c>
      <c r="AU654" s="187" t="s">
        <v>80</v>
      </c>
      <c r="AV654" s="14" t="s">
        <v>80</v>
      </c>
      <c r="AW654" s="14" t="s">
        <v>27</v>
      </c>
      <c r="AX654" s="14" t="s">
        <v>71</v>
      </c>
      <c r="AY654" s="187" t="s">
        <v>156</v>
      </c>
    </row>
    <row r="655" s="15" customFormat="1">
      <c r="A655" s="15"/>
      <c r="B655" s="193"/>
      <c r="C655" s="15"/>
      <c r="D655" s="176" t="s">
        <v>163</v>
      </c>
      <c r="E655" s="194" t="s">
        <v>1</v>
      </c>
      <c r="F655" s="195" t="s">
        <v>166</v>
      </c>
      <c r="G655" s="15"/>
      <c r="H655" s="196">
        <v>161.24699999999999</v>
      </c>
      <c r="I655" s="15"/>
      <c r="J655" s="15"/>
      <c r="K655" s="15"/>
      <c r="L655" s="193"/>
      <c r="M655" s="197"/>
      <c r="N655" s="198"/>
      <c r="O655" s="198"/>
      <c r="P655" s="198"/>
      <c r="Q655" s="198"/>
      <c r="R655" s="198"/>
      <c r="S655" s="198"/>
      <c r="T655" s="199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T655" s="194" t="s">
        <v>163</v>
      </c>
      <c r="AU655" s="194" t="s">
        <v>80</v>
      </c>
      <c r="AV655" s="15" t="s">
        <v>86</v>
      </c>
      <c r="AW655" s="15" t="s">
        <v>27</v>
      </c>
      <c r="AX655" s="15" t="s">
        <v>76</v>
      </c>
      <c r="AY655" s="194" t="s">
        <v>156</v>
      </c>
    </row>
    <row r="656" s="2" customFormat="1" ht="37.8" customHeight="1">
      <c r="A656" s="31"/>
      <c r="B656" s="163"/>
      <c r="C656" s="164" t="s">
        <v>432</v>
      </c>
      <c r="D656" s="164" t="s">
        <v>158</v>
      </c>
      <c r="E656" s="165" t="s">
        <v>714</v>
      </c>
      <c r="F656" s="166" t="s">
        <v>715</v>
      </c>
      <c r="G656" s="167" t="s">
        <v>192</v>
      </c>
      <c r="H656" s="168">
        <v>161.24700000000001</v>
      </c>
      <c r="I656" s="169">
        <v>0</v>
      </c>
      <c r="J656" s="169">
        <f>ROUND(I656*H656,2)</f>
        <v>0</v>
      </c>
      <c r="K656" s="166" t="s">
        <v>1</v>
      </c>
      <c r="L656" s="32"/>
      <c r="M656" s="170" t="s">
        <v>1</v>
      </c>
      <c r="N656" s="171" t="s">
        <v>36</v>
      </c>
      <c r="O656" s="172">
        <v>0</v>
      </c>
      <c r="P656" s="172">
        <f>O656*H656</f>
        <v>0</v>
      </c>
      <c r="Q656" s="172">
        <v>0</v>
      </c>
      <c r="R656" s="172">
        <f>Q656*H656</f>
        <v>0</v>
      </c>
      <c r="S656" s="172">
        <v>0</v>
      </c>
      <c r="T656" s="173">
        <f>S656*H656</f>
        <v>0</v>
      </c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R656" s="174" t="s">
        <v>193</v>
      </c>
      <c r="AT656" s="174" t="s">
        <v>158</v>
      </c>
      <c r="AU656" s="174" t="s">
        <v>80</v>
      </c>
      <c r="AY656" s="18" t="s">
        <v>156</v>
      </c>
      <c r="BE656" s="175">
        <f>IF(N656="základní",J656,0)</f>
        <v>0</v>
      </c>
      <c r="BF656" s="175">
        <f>IF(N656="snížená",J656,0)</f>
        <v>0</v>
      </c>
      <c r="BG656" s="175">
        <f>IF(N656="zákl. přenesená",J656,0)</f>
        <v>0</v>
      </c>
      <c r="BH656" s="175">
        <f>IF(N656="sníž. přenesená",J656,0)</f>
        <v>0</v>
      </c>
      <c r="BI656" s="175">
        <f>IF(N656="nulová",J656,0)</f>
        <v>0</v>
      </c>
      <c r="BJ656" s="18" t="s">
        <v>76</v>
      </c>
      <c r="BK656" s="175">
        <f>ROUND(I656*H656,2)</f>
        <v>0</v>
      </c>
      <c r="BL656" s="18" t="s">
        <v>193</v>
      </c>
      <c r="BM656" s="174" t="s">
        <v>716</v>
      </c>
    </row>
    <row r="657" s="2" customFormat="1">
      <c r="A657" s="31"/>
      <c r="B657" s="32"/>
      <c r="C657" s="31"/>
      <c r="D657" s="176" t="s">
        <v>162</v>
      </c>
      <c r="E657" s="31"/>
      <c r="F657" s="177" t="s">
        <v>715</v>
      </c>
      <c r="G657" s="31"/>
      <c r="H657" s="31"/>
      <c r="I657" s="31"/>
      <c r="J657" s="31"/>
      <c r="K657" s="31"/>
      <c r="L657" s="32"/>
      <c r="M657" s="178"/>
      <c r="N657" s="179"/>
      <c r="O657" s="69"/>
      <c r="P657" s="69"/>
      <c r="Q657" s="69"/>
      <c r="R657" s="69"/>
      <c r="S657" s="69"/>
      <c r="T657" s="70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T657" s="18" t="s">
        <v>162</v>
      </c>
      <c r="AU657" s="18" t="s">
        <v>80</v>
      </c>
    </row>
    <row r="658" s="13" customFormat="1">
      <c r="A658" s="13"/>
      <c r="B658" s="180"/>
      <c r="C658" s="13"/>
      <c r="D658" s="176" t="s">
        <v>163</v>
      </c>
      <c r="E658" s="181" t="s">
        <v>1</v>
      </c>
      <c r="F658" s="182" t="s">
        <v>701</v>
      </c>
      <c r="G658" s="13"/>
      <c r="H658" s="181" t="s">
        <v>1</v>
      </c>
      <c r="I658" s="13"/>
      <c r="J658" s="13"/>
      <c r="K658" s="13"/>
      <c r="L658" s="180"/>
      <c r="M658" s="183"/>
      <c r="N658" s="184"/>
      <c r="O658" s="184"/>
      <c r="P658" s="184"/>
      <c r="Q658" s="184"/>
      <c r="R658" s="184"/>
      <c r="S658" s="184"/>
      <c r="T658" s="185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181" t="s">
        <v>163</v>
      </c>
      <c r="AU658" s="181" t="s">
        <v>80</v>
      </c>
      <c r="AV658" s="13" t="s">
        <v>76</v>
      </c>
      <c r="AW658" s="13" t="s">
        <v>27</v>
      </c>
      <c r="AX658" s="13" t="s">
        <v>71</v>
      </c>
      <c r="AY658" s="181" t="s">
        <v>156</v>
      </c>
    </row>
    <row r="659" s="14" customFormat="1">
      <c r="A659" s="14"/>
      <c r="B659" s="186"/>
      <c r="C659" s="14"/>
      <c r="D659" s="176" t="s">
        <v>163</v>
      </c>
      <c r="E659" s="187" t="s">
        <v>1</v>
      </c>
      <c r="F659" s="188" t="s">
        <v>702</v>
      </c>
      <c r="G659" s="14"/>
      <c r="H659" s="189">
        <v>10.800000000000001</v>
      </c>
      <c r="I659" s="14"/>
      <c r="J659" s="14"/>
      <c r="K659" s="14"/>
      <c r="L659" s="186"/>
      <c r="M659" s="190"/>
      <c r="N659" s="191"/>
      <c r="O659" s="191"/>
      <c r="P659" s="191"/>
      <c r="Q659" s="191"/>
      <c r="R659" s="191"/>
      <c r="S659" s="191"/>
      <c r="T659" s="192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187" t="s">
        <v>163</v>
      </c>
      <c r="AU659" s="187" t="s">
        <v>80</v>
      </c>
      <c r="AV659" s="14" t="s">
        <v>80</v>
      </c>
      <c r="AW659" s="14" t="s">
        <v>27</v>
      </c>
      <c r="AX659" s="14" t="s">
        <v>71</v>
      </c>
      <c r="AY659" s="187" t="s">
        <v>156</v>
      </c>
    </row>
    <row r="660" s="13" customFormat="1">
      <c r="A660" s="13"/>
      <c r="B660" s="180"/>
      <c r="C660" s="13"/>
      <c r="D660" s="176" t="s">
        <v>163</v>
      </c>
      <c r="E660" s="181" t="s">
        <v>1</v>
      </c>
      <c r="F660" s="182" t="s">
        <v>703</v>
      </c>
      <c r="G660" s="13"/>
      <c r="H660" s="181" t="s">
        <v>1</v>
      </c>
      <c r="I660" s="13"/>
      <c r="J660" s="13"/>
      <c r="K660" s="13"/>
      <c r="L660" s="180"/>
      <c r="M660" s="183"/>
      <c r="N660" s="184"/>
      <c r="O660" s="184"/>
      <c r="P660" s="184"/>
      <c r="Q660" s="184"/>
      <c r="R660" s="184"/>
      <c r="S660" s="184"/>
      <c r="T660" s="185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181" t="s">
        <v>163</v>
      </c>
      <c r="AU660" s="181" t="s">
        <v>80</v>
      </c>
      <c r="AV660" s="13" t="s">
        <v>76</v>
      </c>
      <c r="AW660" s="13" t="s">
        <v>27</v>
      </c>
      <c r="AX660" s="13" t="s">
        <v>71</v>
      </c>
      <c r="AY660" s="181" t="s">
        <v>156</v>
      </c>
    </row>
    <row r="661" s="14" customFormat="1">
      <c r="A661" s="14"/>
      <c r="B661" s="186"/>
      <c r="C661" s="14"/>
      <c r="D661" s="176" t="s">
        <v>163</v>
      </c>
      <c r="E661" s="187" t="s">
        <v>1</v>
      </c>
      <c r="F661" s="188" t="s">
        <v>704</v>
      </c>
      <c r="G661" s="14"/>
      <c r="H661" s="189">
        <v>19.039999999999999</v>
      </c>
      <c r="I661" s="14"/>
      <c r="J661" s="14"/>
      <c r="K661" s="14"/>
      <c r="L661" s="186"/>
      <c r="M661" s="190"/>
      <c r="N661" s="191"/>
      <c r="O661" s="191"/>
      <c r="P661" s="191"/>
      <c r="Q661" s="191"/>
      <c r="R661" s="191"/>
      <c r="S661" s="191"/>
      <c r="T661" s="192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187" t="s">
        <v>163</v>
      </c>
      <c r="AU661" s="187" t="s">
        <v>80</v>
      </c>
      <c r="AV661" s="14" t="s">
        <v>80</v>
      </c>
      <c r="AW661" s="14" t="s">
        <v>27</v>
      </c>
      <c r="AX661" s="14" t="s">
        <v>71</v>
      </c>
      <c r="AY661" s="187" t="s">
        <v>156</v>
      </c>
    </row>
    <row r="662" s="13" customFormat="1">
      <c r="A662" s="13"/>
      <c r="B662" s="180"/>
      <c r="C662" s="13"/>
      <c r="D662" s="176" t="s">
        <v>163</v>
      </c>
      <c r="E662" s="181" t="s">
        <v>1</v>
      </c>
      <c r="F662" s="182" t="s">
        <v>705</v>
      </c>
      <c r="G662" s="13"/>
      <c r="H662" s="181" t="s">
        <v>1</v>
      </c>
      <c r="I662" s="13"/>
      <c r="J662" s="13"/>
      <c r="K662" s="13"/>
      <c r="L662" s="180"/>
      <c r="M662" s="183"/>
      <c r="N662" s="184"/>
      <c r="O662" s="184"/>
      <c r="P662" s="184"/>
      <c r="Q662" s="184"/>
      <c r="R662" s="184"/>
      <c r="S662" s="184"/>
      <c r="T662" s="185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181" t="s">
        <v>163</v>
      </c>
      <c r="AU662" s="181" t="s">
        <v>80</v>
      </c>
      <c r="AV662" s="13" t="s">
        <v>76</v>
      </c>
      <c r="AW662" s="13" t="s">
        <v>27</v>
      </c>
      <c r="AX662" s="13" t="s">
        <v>71</v>
      </c>
      <c r="AY662" s="181" t="s">
        <v>156</v>
      </c>
    </row>
    <row r="663" s="14" customFormat="1">
      <c r="A663" s="14"/>
      <c r="B663" s="186"/>
      <c r="C663" s="14"/>
      <c r="D663" s="176" t="s">
        <v>163</v>
      </c>
      <c r="E663" s="187" t="s">
        <v>1</v>
      </c>
      <c r="F663" s="188" t="s">
        <v>706</v>
      </c>
      <c r="G663" s="14"/>
      <c r="H663" s="189">
        <v>39.600000000000001</v>
      </c>
      <c r="I663" s="14"/>
      <c r="J663" s="14"/>
      <c r="K663" s="14"/>
      <c r="L663" s="186"/>
      <c r="M663" s="190"/>
      <c r="N663" s="191"/>
      <c r="O663" s="191"/>
      <c r="P663" s="191"/>
      <c r="Q663" s="191"/>
      <c r="R663" s="191"/>
      <c r="S663" s="191"/>
      <c r="T663" s="192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187" t="s">
        <v>163</v>
      </c>
      <c r="AU663" s="187" t="s">
        <v>80</v>
      </c>
      <c r="AV663" s="14" t="s">
        <v>80</v>
      </c>
      <c r="AW663" s="14" t="s">
        <v>27</v>
      </c>
      <c r="AX663" s="14" t="s">
        <v>71</v>
      </c>
      <c r="AY663" s="187" t="s">
        <v>156</v>
      </c>
    </row>
    <row r="664" s="13" customFormat="1">
      <c r="A664" s="13"/>
      <c r="B664" s="180"/>
      <c r="C664" s="13"/>
      <c r="D664" s="176" t="s">
        <v>163</v>
      </c>
      <c r="E664" s="181" t="s">
        <v>1</v>
      </c>
      <c r="F664" s="182" t="s">
        <v>707</v>
      </c>
      <c r="G664" s="13"/>
      <c r="H664" s="181" t="s">
        <v>1</v>
      </c>
      <c r="I664" s="13"/>
      <c r="J664" s="13"/>
      <c r="K664" s="13"/>
      <c r="L664" s="180"/>
      <c r="M664" s="183"/>
      <c r="N664" s="184"/>
      <c r="O664" s="184"/>
      <c r="P664" s="184"/>
      <c r="Q664" s="184"/>
      <c r="R664" s="184"/>
      <c r="S664" s="184"/>
      <c r="T664" s="185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181" t="s">
        <v>163</v>
      </c>
      <c r="AU664" s="181" t="s">
        <v>80</v>
      </c>
      <c r="AV664" s="13" t="s">
        <v>76</v>
      </c>
      <c r="AW664" s="13" t="s">
        <v>27</v>
      </c>
      <c r="AX664" s="13" t="s">
        <v>71</v>
      </c>
      <c r="AY664" s="181" t="s">
        <v>156</v>
      </c>
    </row>
    <row r="665" s="14" customFormat="1">
      <c r="A665" s="14"/>
      <c r="B665" s="186"/>
      <c r="C665" s="14"/>
      <c r="D665" s="176" t="s">
        <v>163</v>
      </c>
      <c r="E665" s="187" t="s">
        <v>1</v>
      </c>
      <c r="F665" s="188" t="s">
        <v>708</v>
      </c>
      <c r="G665" s="14"/>
      <c r="H665" s="189">
        <v>20.5</v>
      </c>
      <c r="I665" s="14"/>
      <c r="J665" s="14"/>
      <c r="K665" s="14"/>
      <c r="L665" s="186"/>
      <c r="M665" s="190"/>
      <c r="N665" s="191"/>
      <c r="O665" s="191"/>
      <c r="P665" s="191"/>
      <c r="Q665" s="191"/>
      <c r="R665" s="191"/>
      <c r="S665" s="191"/>
      <c r="T665" s="192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187" t="s">
        <v>163</v>
      </c>
      <c r="AU665" s="187" t="s">
        <v>80</v>
      </c>
      <c r="AV665" s="14" t="s">
        <v>80</v>
      </c>
      <c r="AW665" s="14" t="s">
        <v>27</v>
      </c>
      <c r="AX665" s="14" t="s">
        <v>71</v>
      </c>
      <c r="AY665" s="187" t="s">
        <v>156</v>
      </c>
    </row>
    <row r="666" s="13" customFormat="1">
      <c r="A666" s="13"/>
      <c r="B666" s="180"/>
      <c r="C666" s="13"/>
      <c r="D666" s="176" t="s">
        <v>163</v>
      </c>
      <c r="E666" s="181" t="s">
        <v>1</v>
      </c>
      <c r="F666" s="182" t="s">
        <v>586</v>
      </c>
      <c r="G666" s="13"/>
      <c r="H666" s="181" t="s">
        <v>1</v>
      </c>
      <c r="I666" s="13"/>
      <c r="J666" s="13"/>
      <c r="K666" s="13"/>
      <c r="L666" s="180"/>
      <c r="M666" s="183"/>
      <c r="N666" s="184"/>
      <c r="O666" s="184"/>
      <c r="P666" s="184"/>
      <c r="Q666" s="184"/>
      <c r="R666" s="184"/>
      <c r="S666" s="184"/>
      <c r="T666" s="185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181" t="s">
        <v>163</v>
      </c>
      <c r="AU666" s="181" t="s">
        <v>80</v>
      </c>
      <c r="AV666" s="13" t="s">
        <v>76</v>
      </c>
      <c r="AW666" s="13" t="s">
        <v>27</v>
      </c>
      <c r="AX666" s="13" t="s">
        <v>71</v>
      </c>
      <c r="AY666" s="181" t="s">
        <v>156</v>
      </c>
    </row>
    <row r="667" s="14" customFormat="1">
      <c r="A667" s="14"/>
      <c r="B667" s="186"/>
      <c r="C667" s="14"/>
      <c r="D667" s="176" t="s">
        <v>163</v>
      </c>
      <c r="E667" s="187" t="s">
        <v>1</v>
      </c>
      <c r="F667" s="188" t="s">
        <v>709</v>
      </c>
      <c r="G667" s="14"/>
      <c r="H667" s="189">
        <v>6.2069999999999999</v>
      </c>
      <c r="I667" s="14"/>
      <c r="J667" s="14"/>
      <c r="K667" s="14"/>
      <c r="L667" s="186"/>
      <c r="M667" s="190"/>
      <c r="N667" s="191"/>
      <c r="O667" s="191"/>
      <c r="P667" s="191"/>
      <c r="Q667" s="191"/>
      <c r="R667" s="191"/>
      <c r="S667" s="191"/>
      <c r="T667" s="192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187" t="s">
        <v>163</v>
      </c>
      <c r="AU667" s="187" t="s">
        <v>80</v>
      </c>
      <c r="AV667" s="14" t="s">
        <v>80</v>
      </c>
      <c r="AW667" s="14" t="s">
        <v>27</v>
      </c>
      <c r="AX667" s="14" t="s">
        <v>71</v>
      </c>
      <c r="AY667" s="187" t="s">
        <v>156</v>
      </c>
    </row>
    <row r="668" s="13" customFormat="1">
      <c r="A668" s="13"/>
      <c r="B668" s="180"/>
      <c r="C668" s="13"/>
      <c r="D668" s="176" t="s">
        <v>163</v>
      </c>
      <c r="E668" s="181" t="s">
        <v>1</v>
      </c>
      <c r="F668" s="182" t="s">
        <v>710</v>
      </c>
      <c r="G668" s="13"/>
      <c r="H668" s="181" t="s">
        <v>1</v>
      </c>
      <c r="I668" s="13"/>
      <c r="J668" s="13"/>
      <c r="K668" s="13"/>
      <c r="L668" s="180"/>
      <c r="M668" s="183"/>
      <c r="N668" s="184"/>
      <c r="O668" s="184"/>
      <c r="P668" s="184"/>
      <c r="Q668" s="184"/>
      <c r="R668" s="184"/>
      <c r="S668" s="184"/>
      <c r="T668" s="185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181" t="s">
        <v>163</v>
      </c>
      <c r="AU668" s="181" t="s">
        <v>80</v>
      </c>
      <c r="AV668" s="13" t="s">
        <v>76</v>
      </c>
      <c r="AW668" s="13" t="s">
        <v>27</v>
      </c>
      <c r="AX668" s="13" t="s">
        <v>71</v>
      </c>
      <c r="AY668" s="181" t="s">
        <v>156</v>
      </c>
    </row>
    <row r="669" s="14" customFormat="1">
      <c r="A669" s="14"/>
      <c r="B669" s="186"/>
      <c r="C669" s="14"/>
      <c r="D669" s="176" t="s">
        <v>163</v>
      </c>
      <c r="E669" s="187" t="s">
        <v>1</v>
      </c>
      <c r="F669" s="188" t="s">
        <v>711</v>
      </c>
      <c r="G669" s="14"/>
      <c r="H669" s="189">
        <v>40.600000000000001</v>
      </c>
      <c r="I669" s="14"/>
      <c r="J669" s="14"/>
      <c r="K669" s="14"/>
      <c r="L669" s="186"/>
      <c r="M669" s="190"/>
      <c r="N669" s="191"/>
      <c r="O669" s="191"/>
      <c r="P669" s="191"/>
      <c r="Q669" s="191"/>
      <c r="R669" s="191"/>
      <c r="S669" s="191"/>
      <c r="T669" s="192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187" t="s">
        <v>163</v>
      </c>
      <c r="AU669" s="187" t="s">
        <v>80</v>
      </c>
      <c r="AV669" s="14" t="s">
        <v>80</v>
      </c>
      <c r="AW669" s="14" t="s">
        <v>27</v>
      </c>
      <c r="AX669" s="14" t="s">
        <v>71</v>
      </c>
      <c r="AY669" s="187" t="s">
        <v>156</v>
      </c>
    </row>
    <row r="670" s="13" customFormat="1">
      <c r="A670" s="13"/>
      <c r="B670" s="180"/>
      <c r="C670" s="13"/>
      <c r="D670" s="176" t="s">
        <v>163</v>
      </c>
      <c r="E670" s="181" t="s">
        <v>1</v>
      </c>
      <c r="F670" s="182" t="s">
        <v>712</v>
      </c>
      <c r="G670" s="13"/>
      <c r="H670" s="181" t="s">
        <v>1</v>
      </c>
      <c r="I670" s="13"/>
      <c r="J670" s="13"/>
      <c r="K670" s="13"/>
      <c r="L670" s="180"/>
      <c r="M670" s="183"/>
      <c r="N670" s="184"/>
      <c r="O670" s="184"/>
      <c r="P670" s="184"/>
      <c r="Q670" s="184"/>
      <c r="R670" s="184"/>
      <c r="S670" s="184"/>
      <c r="T670" s="185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181" t="s">
        <v>163</v>
      </c>
      <c r="AU670" s="181" t="s">
        <v>80</v>
      </c>
      <c r="AV670" s="13" t="s">
        <v>76</v>
      </c>
      <c r="AW670" s="13" t="s">
        <v>27</v>
      </c>
      <c r="AX670" s="13" t="s">
        <v>71</v>
      </c>
      <c r="AY670" s="181" t="s">
        <v>156</v>
      </c>
    </row>
    <row r="671" s="14" customFormat="1">
      <c r="A671" s="14"/>
      <c r="B671" s="186"/>
      <c r="C671" s="14"/>
      <c r="D671" s="176" t="s">
        <v>163</v>
      </c>
      <c r="E671" s="187" t="s">
        <v>1</v>
      </c>
      <c r="F671" s="188" t="s">
        <v>713</v>
      </c>
      <c r="G671" s="14"/>
      <c r="H671" s="189">
        <v>24.5</v>
      </c>
      <c r="I671" s="14"/>
      <c r="J671" s="14"/>
      <c r="K671" s="14"/>
      <c r="L671" s="186"/>
      <c r="M671" s="190"/>
      <c r="N671" s="191"/>
      <c r="O671" s="191"/>
      <c r="P671" s="191"/>
      <c r="Q671" s="191"/>
      <c r="R671" s="191"/>
      <c r="S671" s="191"/>
      <c r="T671" s="192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187" t="s">
        <v>163</v>
      </c>
      <c r="AU671" s="187" t="s">
        <v>80</v>
      </c>
      <c r="AV671" s="14" t="s">
        <v>80</v>
      </c>
      <c r="AW671" s="14" t="s">
        <v>27</v>
      </c>
      <c r="AX671" s="14" t="s">
        <v>71</v>
      </c>
      <c r="AY671" s="187" t="s">
        <v>156</v>
      </c>
    </row>
    <row r="672" s="15" customFormat="1">
      <c r="A672" s="15"/>
      <c r="B672" s="193"/>
      <c r="C672" s="15"/>
      <c r="D672" s="176" t="s">
        <v>163</v>
      </c>
      <c r="E672" s="194" t="s">
        <v>1</v>
      </c>
      <c r="F672" s="195" t="s">
        <v>166</v>
      </c>
      <c r="G672" s="15"/>
      <c r="H672" s="196">
        <v>161.24699999999999</v>
      </c>
      <c r="I672" s="15"/>
      <c r="J672" s="15"/>
      <c r="K672" s="15"/>
      <c r="L672" s="193"/>
      <c r="M672" s="197"/>
      <c r="N672" s="198"/>
      <c r="O672" s="198"/>
      <c r="P672" s="198"/>
      <c r="Q672" s="198"/>
      <c r="R672" s="198"/>
      <c r="S672" s="198"/>
      <c r="T672" s="199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T672" s="194" t="s">
        <v>163</v>
      </c>
      <c r="AU672" s="194" t="s">
        <v>80</v>
      </c>
      <c r="AV672" s="15" t="s">
        <v>86</v>
      </c>
      <c r="AW672" s="15" t="s">
        <v>27</v>
      </c>
      <c r="AX672" s="15" t="s">
        <v>76</v>
      </c>
      <c r="AY672" s="194" t="s">
        <v>156</v>
      </c>
    </row>
    <row r="673" s="2" customFormat="1" ht="24.15" customHeight="1">
      <c r="A673" s="31"/>
      <c r="B673" s="163"/>
      <c r="C673" s="200" t="s">
        <v>717</v>
      </c>
      <c r="D673" s="200" t="s">
        <v>239</v>
      </c>
      <c r="E673" s="201" t="s">
        <v>718</v>
      </c>
      <c r="F673" s="202" t="s">
        <v>719</v>
      </c>
      <c r="G673" s="203" t="s">
        <v>192</v>
      </c>
      <c r="H673" s="204">
        <v>185.434</v>
      </c>
      <c r="I673" s="205">
        <v>0</v>
      </c>
      <c r="J673" s="205">
        <f>ROUND(I673*H673,2)</f>
        <v>0</v>
      </c>
      <c r="K673" s="202" t="s">
        <v>1</v>
      </c>
      <c r="L673" s="206"/>
      <c r="M673" s="207" t="s">
        <v>1</v>
      </c>
      <c r="N673" s="208" t="s">
        <v>36</v>
      </c>
      <c r="O673" s="172">
        <v>0</v>
      </c>
      <c r="P673" s="172">
        <f>O673*H673</f>
        <v>0</v>
      </c>
      <c r="Q673" s="172">
        <v>0</v>
      </c>
      <c r="R673" s="172">
        <f>Q673*H673</f>
        <v>0</v>
      </c>
      <c r="S673" s="172">
        <v>0</v>
      </c>
      <c r="T673" s="173">
        <f>S673*H673</f>
        <v>0</v>
      </c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R673" s="174" t="s">
        <v>235</v>
      </c>
      <c r="AT673" s="174" t="s">
        <v>239</v>
      </c>
      <c r="AU673" s="174" t="s">
        <v>80</v>
      </c>
      <c r="AY673" s="18" t="s">
        <v>156</v>
      </c>
      <c r="BE673" s="175">
        <f>IF(N673="základní",J673,0)</f>
        <v>0</v>
      </c>
      <c r="BF673" s="175">
        <f>IF(N673="snížená",J673,0)</f>
        <v>0</v>
      </c>
      <c r="BG673" s="175">
        <f>IF(N673="zákl. přenesená",J673,0)</f>
        <v>0</v>
      </c>
      <c r="BH673" s="175">
        <f>IF(N673="sníž. přenesená",J673,0)</f>
        <v>0</v>
      </c>
      <c r="BI673" s="175">
        <f>IF(N673="nulová",J673,0)</f>
        <v>0</v>
      </c>
      <c r="BJ673" s="18" t="s">
        <v>76</v>
      </c>
      <c r="BK673" s="175">
        <f>ROUND(I673*H673,2)</f>
        <v>0</v>
      </c>
      <c r="BL673" s="18" t="s">
        <v>193</v>
      </c>
      <c r="BM673" s="174" t="s">
        <v>720</v>
      </c>
    </row>
    <row r="674" s="2" customFormat="1">
      <c r="A674" s="31"/>
      <c r="B674" s="32"/>
      <c r="C674" s="31"/>
      <c r="D674" s="176" t="s">
        <v>162</v>
      </c>
      <c r="E674" s="31"/>
      <c r="F674" s="177" t="s">
        <v>719</v>
      </c>
      <c r="G674" s="31"/>
      <c r="H674" s="31"/>
      <c r="I674" s="31"/>
      <c r="J674" s="31"/>
      <c r="K674" s="31"/>
      <c r="L674" s="32"/>
      <c r="M674" s="178"/>
      <c r="N674" s="179"/>
      <c r="O674" s="69"/>
      <c r="P674" s="69"/>
      <c r="Q674" s="69"/>
      <c r="R674" s="69"/>
      <c r="S674" s="69"/>
      <c r="T674" s="70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T674" s="18" t="s">
        <v>162</v>
      </c>
      <c r="AU674" s="18" t="s">
        <v>80</v>
      </c>
    </row>
    <row r="675" s="14" customFormat="1">
      <c r="A675" s="14"/>
      <c r="B675" s="186"/>
      <c r="C675" s="14"/>
      <c r="D675" s="176" t="s">
        <v>163</v>
      </c>
      <c r="E675" s="187" t="s">
        <v>1</v>
      </c>
      <c r="F675" s="188" t="s">
        <v>721</v>
      </c>
      <c r="G675" s="14"/>
      <c r="H675" s="189">
        <v>185.434</v>
      </c>
      <c r="I675" s="14"/>
      <c r="J675" s="14"/>
      <c r="K675" s="14"/>
      <c r="L675" s="186"/>
      <c r="M675" s="190"/>
      <c r="N675" s="191"/>
      <c r="O675" s="191"/>
      <c r="P675" s="191"/>
      <c r="Q675" s="191"/>
      <c r="R675" s="191"/>
      <c r="S675" s="191"/>
      <c r="T675" s="192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187" t="s">
        <v>163</v>
      </c>
      <c r="AU675" s="187" t="s">
        <v>80</v>
      </c>
      <c r="AV675" s="14" t="s">
        <v>80</v>
      </c>
      <c r="AW675" s="14" t="s">
        <v>27</v>
      </c>
      <c r="AX675" s="14" t="s">
        <v>71</v>
      </c>
      <c r="AY675" s="187" t="s">
        <v>156</v>
      </c>
    </row>
    <row r="676" s="15" customFormat="1">
      <c r="A676" s="15"/>
      <c r="B676" s="193"/>
      <c r="C676" s="15"/>
      <c r="D676" s="176" t="s">
        <v>163</v>
      </c>
      <c r="E676" s="194" t="s">
        <v>1</v>
      </c>
      <c r="F676" s="195" t="s">
        <v>166</v>
      </c>
      <c r="G676" s="15"/>
      <c r="H676" s="196">
        <v>185.434</v>
      </c>
      <c r="I676" s="15"/>
      <c r="J676" s="15"/>
      <c r="K676" s="15"/>
      <c r="L676" s="193"/>
      <c r="M676" s="197"/>
      <c r="N676" s="198"/>
      <c r="O676" s="198"/>
      <c r="P676" s="198"/>
      <c r="Q676" s="198"/>
      <c r="R676" s="198"/>
      <c r="S676" s="198"/>
      <c r="T676" s="199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T676" s="194" t="s">
        <v>163</v>
      </c>
      <c r="AU676" s="194" t="s">
        <v>80</v>
      </c>
      <c r="AV676" s="15" t="s">
        <v>86</v>
      </c>
      <c r="AW676" s="15" t="s">
        <v>27</v>
      </c>
      <c r="AX676" s="15" t="s">
        <v>76</v>
      </c>
      <c r="AY676" s="194" t="s">
        <v>156</v>
      </c>
    </row>
    <row r="677" s="2" customFormat="1" ht="24.15" customHeight="1">
      <c r="A677" s="31"/>
      <c r="B677" s="163"/>
      <c r="C677" s="164" t="s">
        <v>437</v>
      </c>
      <c r="D677" s="164" t="s">
        <v>158</v>
      </c>
      <c r="E677" s="165" t="s">
        <v>722</v>
      </c>
      <c r="F677" s="166" t="s">
        <v>723</v>
      </c>
      <c r="G677" s="167" t="s">
        <v>192</v>
      </c>
      <c r="H677" s="168">
        <v>161.24700000000001</v>
      </c>
      <c r="I677" s="169">
        <v>0</v>
      </c>
      <c r="J677" s="169">
        <f>ROUND(I677*H677,2)</f>
        <v>0</v>
      </c>
      <c r="K677" s="166" t="s">
        <v>1</v>
      </c>
      <c r="L677" s="32"/>
      <c r="M677" s="170" t="s">
        <v>1</v>
      </c>
      <c r="N677" s="171" t="s">
        <v>36</v>
      </c>
      <c r="O677" s="172">
        <v>0</v>
      </c>
      <c r="P677" s="172">
        <f>O677*H677</f>
        <v>0</v>
      </c>
      <c r="Q677" s="172">
        <v>0</v>
      </c>
      <c r="R677" s="172">
        <f>Q677*H677</f>
        <v>0</v>
      </c>
      <c r="S677" s="172">
        <v>0</v>
      </c>
      <c r="T677" s="173">
        <f>S677*H677</f>
        <v>0</v>
      </c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R677" s="174" t="s">
        <v>193</v>
      </c>
      <c r="AT677" s="174" t="s">
        <v>158</v>
      </c>
      <c r="AU677" s="174" t="s">
        <v>80</v>
      </c>
      <c r="AY677" s="18" t="s">
        <v>156</v>
      </c>
      <c r="BE677" s="175">
        <f>IF(N677="základní",J677,0)</f>
        <v>0</v>
      </c>
      <c r="BF677" s="175">
        <f>IF(N677="snížená",J677,0)</f>
        <v>0</v>
      </c>
      <c r="BG677" s="175">
        <f>IF(N677="zákl. přenesená",J677,0)</f>
        <v>0</v>
      </c>
      <c r="BH677" s="175">
        <f>IF(N677="sníž. přenesená",J677,0)</f>
        <v>0</v>
      </c>
      <c r="BI677" s="175">
        <f>IF(N677="nulová",J677,0)</f>
        <v>0</v>
      </c>
      <c r="BJ677" s="18" t="s">
        <v>76</v>
      </c>
      <c r="BK677" s="175">
        <f>ROUND(I677*H677,2)</f>
        <v>0</v>
      </c>
      <c r="BL677" s="18" t="s">
        <v>193</v>
      </c>
      <c r="BM677" s="174" t="s">
        <v>724</v>
      </c>
    </row>
    <row r="678" s="2" customFormat="1">
      <c r="A678" s="31"/>
      <c r="B678" s="32"/>
      <c r="C678" s="31"/>
      <c r="D678" s="176" t="s">
        <v>162</v>
      </c>
      <c r="E678" s="31"/>
      <c r="F678" s="177" t="s">
        <v>723</v>
      </c>
      <c r="G678" s="31"/>
      <c r="H678" s="31"/>
      <c r="I678" s="31"/>
      <c r="J678" s="31"/>
      <c r="K678" s="31"/>
      <c r="L678" s="32"/>
      <c r="M678" s="178"/>
      <c r="N678" s="179"/>
      <c r="O678" s="69"/>
      <c r="P678" s="69"/>
      <c r="Q678" s="69"/>
      <c r="R678" s="69"/>
      <c r="S678" s="69"/>
      <c r="T678" s="70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T678" s="18" t="s">
        <v>162</v>
      </c>
      <c r="AU678" s="18" t="s">
        <v>80</v>
      </c>
    </row>
    <row r="679" s="2" customFormat="1" ht="24.15" customHeight="1">
      <c r="A679" s="31"/>
      <c r="B679" s="163"/>
      <c r="C679" s="164" t="s">
        <v>725</v>
      </c>
      <c r="D679" s="164" t="s">
        <v>158</v>
      </c>
      <c r="E679" s="165" t="s">
        <v>726</v>
      </c>
      <c r="F679" s="166" t="s">
        <v>727</v>
      </c>
      <c r="G679" s="167" t="s">
        <v>192</v>
      </c>
      <c r="H679" s="168">
        <v>161.24700000000001</v>
      </c>
      <c r="I679" s="169">
        <v>0</v>
      </c>
      <c r="J679" s="169">
        <f>ROUND(I679*H679,2)</f>
        <v>0</v>
      </c>
      <c r="K679" s="166" t="s">
        <v>1</v>
      </c>
      <c r="L679" s="32"/>
      <c r="M679" s="170" t="s">
        <v>1</v>
      </c>
      <c r="N679" s="171" t="s">
        <v>36</v>
      </c>
      <c r="O679" s="172">
        <v>0</v>
      </c>
      <c r="P679" s="172">
        <f>O679*H679</f>
        <v>0</v>
      </c>
      <c r="Q679" s="172">
        <v>0</v>
      </c>
      <c r="R679" s="172">
        <f>Q679*H679</f>
        <v>0</v>
      </c>
      <c r="S679" s="172">
        <v>0</v>
      </c>
      <c r="T679" s="173">
        <f>S679*H679</f>
        <v>0</v>
      </c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R679" s="174" t="s">
        <v>193</v>
      </c>
      <c r="AT679" s="174" t="s">
        <v>158</v>
      </c>
      <c r="AU679" s="174" t="s">
        <v>80</v>
      </c>
      <c r="AY679" s="18" t="s">
        <v>156</v>
      </c>
      <c r="BE679" s="175">
        <f>IF(N679="základní",J679,0)</f>
        <v>0</v>
      </c>
      <c r="BF679" s="175">
        <f>IF(N679="snížená",J679,0)</f>
        <v>0</v>
      </c>
      <c r="BG679" s="175">
        <f>IF(N679="zákl. přenesená",J679,0)</f>
        <v>0</v>
      </c>
      <c r="BH679" s="175">
        <f>IF(N679="sníž. přenesená",J679,0)</f>
        <v>0</v>
      </c>
      <c r="BI679" s="175">
        <f>IF(N679="nulová",J679,0)</f>
        <v>0</v>
      </c>
      <c r="BJ679" s="18" t="s">
        <v>76</v>
      </c>
      <c r="BK679" s="175">
        <f>ROUND(I679*H679,2)</f>
        <v>0</v>
      </c>
      <c r="BL679" s="18" t="s">
        <v>193</v>
      </c>
      <c r="BM679" s="174" t="s">
        <v>728</v>
      </c>
    </row>
    <row r="680" s="2" customFormat="1">
      <c r="A680" s="31"/>
      <c r="B680" s="32"/>
      <c r="C680" s="31"/>
      <c r="D680" s="176" t="s">
        <v>162</v>
      </c>
      <c r="E680" s="31"/>
      <c r="F680" s="177" t="s">
        <v>727</v>
      </c>
      <c r="G680" s="31"/>
      <c r="H680" s="31"/>
      <c r="I680" s="31"/>
      <c r="J680" s="31"/>
      <c r="K680" s="31"/>
      <c r="L680" s="32"/>
      <c r="M680" s="178"/>
      <c r="N680" s="179"/>
      <c r="O680" s="69"/>
      <c r="P680" s="69"/>
      <c r="Q680" s="69"/>
      <c r="R680" s="69"/>
      <c r="S680" s="69"/>
      <c r="T680" s="70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T680" s="18" t="s">
        <v>162</v>
      </c>
      <c r="AU680" s="18" t="s">
        <v>80</v>
      </c>
    </row>
    <row r="681" s="2" customFormat="1" ht="16.5" customHeight="1">
      <c r="A681" s="31"/>
      <c r="B681" s="163"/>
      <c r="C681" s="164" t="s">
        <v>441</v>
      </c>
      <c r="D681" s="164" t="s">
        <v>158</v>
      </c>
      <c r="E681" s="165" t="s">
        <v>729</v>
      </c>
      <c r="F681" s="166" t="s">
        <v>730</v>
      </c>
      <c r="G681" s="167" t="s">
        <v>234</v>
      </c>
      <c r="H681" s="168">
        <v>100</v>
      </c>
      <c r="I681" s="169">
        <v>0</v>
      </c>
      <c r="J681" s="169">
        <f>ROUND(I681*H681,2)</f>
        <v>0</v>
      </c>
      <c r="K681" s="166" t="s">
        <v>1</v>
      </c>
      <c r="L681" s="32"/>
      <c r="M681" s="170" t="s">
        <v>1</v>
      </c>
      <c r="N681" s="171" t="s">
        <v>36</v>
      </c>
      <c r="O681" s="172">
        <v>0</v>
      </c>
      <c r="P681" s="172">
        <f>O681*H681</f>
        <v>0</v>
      </c>
      <c r="Q681" s="172">
        <v>0</v>
      </c>
      <c r="R681" s="172">
        <f>Q681*H681</f>
        <v>0</v>
      </c>
      <c r="S681" s="172">
        <v>0</v>
      </c>
      <c r="T681" s="173">
        <f>S681*H681</f>
        <v>0</v>
      </c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R681" s="174" t="s">
        <v>193</v>
      </c>
      <c r="AT681" s="174" t="s">
        <v>158</v>
      </c>
      <c r="AU681" s="174" t="s">
        <v>80</v>
      </c>
      <c r="AY681" s="18" t="s">
        <v>156</v>
      </c>
      <c r="BE681" s="175">
        <f>IF(N681="základní",J681,0)</f>
        <v>0</v>
      </c>
      <c r="BF681" s="175">
        <f>IF(N681="snížená",J681,0)</f>
        <v>0</v>
      </c>
      <c r="BG681" s="175">
        <f>IF(N681="zákl. přenesená",J681,0)</f>
        <v>0</v>
      </c>
      <c r="BH681" s="175">
        <f>IF(N681="sníž. přenesená",J681,0)</f>
        <v>0</v>
      </c>
      <c r="BI681" s="175">
        <f>IF(N681="nulová",J681,0)</f>
        <v>0</v>
      </c>
      <c r="BJ681" s="18" t="s">
        <v>76</v>
      </c>
      <c r="BK681" s="175">
        <f>ROUND(I681*H681,2)</f>
        <v>0</v>
      </c>
      <c r="BL681" s="18" t="s">
        <v>193</v>
      </c>
      <c r="BM681" s="174" t="s">
        <v>731</v>
      </c>
    </row>
    <row r="682" s="2" customFormat="1">
      <c r="A682" s="31"/>
      <c r="B682" s="32"/>
      <c r="C682" s="31"/>
      <c r="D682" s="176" t="s">
        <v>162</v>
      </c>
      <c r="E682" s="31"/>
      <c r="F682" s="177" t="s">
        <v>730</v>
      </c>
      <c r="G682" s="31"/>
      <c r="H682" s="31"/>
      <c r="I682" s="31"/>
      <c r="J682" s="31"/>
      <c r="K682" s="31"/>
      <c r="L682" s="32"/>
      <c r="M682" s="178"/>
      <c r="N682" s="179"/>
      <c r="O682" s="69"/>
      <c r="P682" s="69"/>
      <c r="Q682" s="69"/>
      <c r="R682" s="69"/>
      <c r="S682" s="69"/>
      <c r="T682" s="70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T682" s="18" t="s">
        <v>162</v>
      </c>
      <c r="AU682" s="18" t="s">
        <v>80</v>
      </c>
    </row>
    <row r="683" s="2" customFormat="1" ht="16.5" customHeight="1">
      <c r="A683" s="31"/>
      <c r="B683" s="163"/>
      <c r="C683" s="164" t="s">
        <v>732</v>
      </c>
      <c r="D683" s="164" t="s">
        <v>158</v>
      </c>
      <c r="E683" s="165" t="s">
        <v>733</v>
      </c>
      <c r="F683" s="166" t="s">
        <v>734</v>
      </c>
      <c r="G683" s="167" t="s">
        <v>268</v>
      </c>
      <c r="H683" s="168">
        <v>20</v>
      </c>
      <c r="I683" s="169">
        <v>0</v>
      </c>
      <c r="J683" s="169">
        <f>ROUND(I683*H683,2)</f>
        <v>0</v>
      </c>
      <c r="K683" s="166" t="s">
        <v>1</v>
      </c>
      <c r="L683" s="32"/>
      <c r="M683" s="170" t="s">
        <v>1</v>
      </c>
      <c r="N683" s="171" t="s">
        <v>36</v>
      </c>
      <c r="O683" s="172">
        <v>0</v>
      </c>
      <c r="P683" s="172">
        <f>O683*H683</f>
        <v>0</v>
      </c>
      <c r="Q683" s="172">
        <v>0</v>
      </c>
      <c r="R683" s="172">
        <f>Q683*H683</f>
        <v>0</v>
      </c>
      <c r="S683" s="172">
        <v>0</v>
      </c>
      <c r="T683" s="173">
        <f>S683*H683</f>
        <v>0</v>
      </c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R683" s="174" t="s">
        <v>193</v>
      </c>
      <c r="AT683" s="174" t="s">
        <v>158</v>
      </c>
      <c r="AU683" s="174" t="s">
        <v>80</v>
      </c>
      <c r="AY683" s="18" t="s">
        <v>156</v>
      </c>
      <c r="BE683" s="175">
        <f>IF(N683="základní",J683,0)</f>
        <v>0</v>
      </c>
      <c r="BF683" s="175">
        <f>IF(N683="snížená",J683,0)</f>
        <v>0</v>
      </c>
      <c r="BG683" s="175">
        <f>IF(N683="zákl. přenesená",J683,0)</f>
        <v>0</v>
      </c>
      <c r="BH683" s="175">
        <f>IF(N683="sníž. přenesená",J683,0)</f>
        <v>0</v>
      </c>
      <c r="BI683" s="175">
        <f>IF(N683="nulová",J683,0)</f>
        <v>0</v>
      </c>
      <c r="BJ683" s="18" t="s">
        <v>76</v>
      </c>
      <c r="BK683" s="175">
        <f>ROUND(I683*H683,2)</f>
        <v>0</v>
      </c>
      <c r="BL683" s="18" t="s">
        <v>193</v>
      </c>
      <c r="BM683" s="174" t="s">
        <v>735</v>
      </c>
    </row>
    <row r="684" s="2" customFormat="1">
      <c r="A684" s="31"/>
      <c r="B684" s="32"/>
      <c r="C684" s="31"/>
      <c r="D684" s="176" t="s">
        <v>162</v>
      </c>
      <c r="E684" s="31"/>
      <c r="F684" s="177" t="s">
        <v>734</v>
      </c>
      <c r="G684" s="31"/>
      <c r="H684" s="31"/>
      <c r="I684" s="31"/>
      <c r="J684" s="31"/>
      <c r="K684" s="31"/>
      <c r="L684" s="32"/>
      <c r="M684" s="178"/>
      <c r="N684" s="179"/>
      <c r="O684" s="69"/>
      <c r="P684" s="69"/>
      <c r="Q684" s="69"/>
      <c r="R684" s="69"/>
      <c r="S684" s="69"/>
      <c r="T684" s="70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T684" s="18" t="s">
        <v>162</v>
      </c>
      <c r="AU684" s="18" t="s">
        <v>80</v>
      </c>
    </row>
    <row r="685" s="2" customFormat="1" ht="21.75" customHeight="1">
      <c r="A685" s="31"/>
      <c r="B685" s="163"/>
      <c r="C685" s="164" t="s">
        <v>457</v>
      </c>
      <c r="D685" s="164" t="s">
        <v>158</v>
      </c>
      <c r="E685" s="165" t="s">
        <v>736</v>
      </c>
      <c r="F685" s="166" t="s">
        <v>737</v>
      </c>
      <c r="G685" s="167" t="s">
        <v>268</v>
      </c>
      <c r="H685" s="168">
        <v>10</v>
      </c>
      <c r="I685" s="169">
        <v>0</v>
      </c>
      <c r="J685" s="169">
        <f>ROUND(I685*H685,2)</f>
        <v>0</v>
      </c>
      <c r="K685" s="166" t="s">
        <v>1</v>
      </c>
      <c r="L685" s="32"/>
      <c r="M685" s="170" t="s">
        <v>1</v>
      </c>
      <c r="N685" s="171" t="s">
        <v>36</v>
      </c>
      <c r="O685" s="172">
        <v>0</v>
      </c>
      <c r="P685" s="172">
        <f>O685*H685</f>
        <v>0</v>
      </c>
      <c r="Q685" s="172">
        <v>0</v>
      </c>
      <c r="R685" s="172">
        <f>Q685*H685</f>
        <v>0</v>
      </c>
      <c r="S685" s="172">
        <v>0</v>
      </c>
      <c r="T685" s="173">
        <f>S685*H685</f>
        <v>0</v>
      </c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R685" s="174" t="s">
        <v>193</v>
      </c>
      <c r="AT685" s="174" t="s">
        <v>158</v>
      </c>
      <c r="AU685" s="174" t="s">
        <v>80</v>
      </c>
      <c r="AY685" s="18" t="s">
        <v>156</v>
      </c>
      <c r="BE685" s="175">
        <f>IF(N685="základní",J685,0)</f>
        <v>0</v>
      </c>
      <c r="BF685" s="175">
        <f>IF(N685="snížená",J685,0)</f>
        <v>0</v>
      </c>
      <c r="BG685" s="175">
        <f>IF(N685="zákl. přenesená",J685,0)</f>
        <v>0</v>
      </c>
      <c r="BH685" s="175">
        <f>IF(N685="sníž. přenesená",J685,0)</f>
        <v>0</v>
      </c>
      <c r="BI685" s="175">
        <f>IF(N685="nulová",J685,0)</f>
        <v>0</v>
      </c>
      <c r="BJ685" s="18" t="s">
        <v>76</v>
      </c>
      <c r="BK685" s="175">
        <f>ROUND(I685*H685,2)</f>
        <v>0</v>
      </c>
      <c r="BL685" s="18" t="s">
        <v>193</v>
      </c>
      <c r="BM685" s="174" t="s">
        <v>738</v>
      </c>
    </row>
    <row r="686" s="2" customFormat="1">
      <c r="A686" s="31"/>
      <c r="B686" s="32"/>
      <c r="C686" s="31"/>
      <c r="D686" s="176" t="s">
        <v>162</v>
      </c>
      <c r="E686" s="31"/>
      <c r="F686" s="177" t="s">
        <v>737</v>
      </c>
      <c r="G686" s="31"/>
      <c r="H686" s="31"/>
      <c r="I686" s="31"/>
      <c r="J686" s="31"/>
      <c r="K686" s="31"/>
      <c r="L686" s="32"/>
      <c r="M686" s="178"/>
      <c r="N686" s="179"/>
      <c r="O686" s="69"/>
      <c r="P686" s="69"/>
      <c r="Q686" s="69"/>
      <c r="R686" s="69"/>
      <c r="S686" s="69"/>
      <c r="T686" s="70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T686" s="18" t="s">
        <v>162</v>
      </c>
      <c r="AU686" s="18" t="s">
        <v>80</v>
      </c>
    </row>
    <row r="687" s="2" customFormat="1" ht="16.5" customHeight="1">
      <c r="A687" s="31"/>
      <c r="B687" s="163"/>
      <c r="C687" s="164" t="s">
        <v>739</v>
      </c>
      <c r="D687" s="164" t="s">
        <v>158</v>
      </c>
      <c r="E687" s="165" t="s">
        <v>740</v>
      </c>
      <c r="F687" s="166" t="s">
        <v>741</v>
      </c>
      <c r="G687" s="167" t="s">
        <v>268</v>
      </c>
      <c r="H687" s="168">
        <v>10</v>
      </c>
      <c r="I687" s="169">
        <v>0</v>
      </c>
      <c r="J687" s="169">
        <f>ROUND(I687*H687,2)</f>
        <v>0</v>
      </c>
      <c r="K687" s="166" t="s">
        <v>1</v>
      </c>
      <c r="L687" s="32"/>
      <c r="M687" s="170" t="s">
        <v>1</v>
      </c>
      <c r="N687" s="171" t="s">
        <v>36</v>
      </c>
      <c r="O687" s="172">
        <v>0</v>
      </c>
      <c r="P687" s="172">
        <f>O687*H687</f>
        <v>0</v>
      </c>
      <c r="Q687" s="172">
        <v>0</v>
      </c>
      <c r="R687" s="172">
        <f>Q687*H687</f>
        <v>0</v>
      </c>
      <c r="S687" s="172">
        <v>0</v>
      </c>
      <c r="T687" s="173">
        <f>S687*H687</f>
        <v>0</v>
      </c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R687" s="174" t="s">
        <v>193</v>
      </c>
      <c r="AT687" s="174" t="s">
        <v>158</v>
      </c>
      <c r="AU687" s="174" t="s">
        <v>80</v>
      </c>
      <c r="AY687" s="18" t="s">
        <v>156</v>
      </c>
      <c r="BE687" s="175">
        <f>IF(N687="základní",J687,0)</f>
        <v>0</v>
      </c>
      <c r="BF687" s="175">
        <f>IF(N687="snížená",J687,0)</f>
        <v>0</v>
      </c>
      <c r="BG687" s="175">
        <f>IF(N687="zákl. přenesená",J687,0)</f>
        <v>0</v>
      </c>
      <c r="BH687" s="175">
        <f>IF(N687="sníž. přenesená",J687,0)</f>
        <v>0</v>
      </c>
      <c r="BI687" s="175">
        <f>IF(N687="nulová",J687,0)</f>
        <v>0</v>
      </c>
      <c r="BJ687" s="18" t="s">
        <v>76</v>
      </c>
      <c r="BK687" s="175">
        <f>ROUND(I687*H687,2)</f>
        <v>0</v>
      </c>
      <c r="BL687" s="18" t="s">
        <v>193</v>
      </c>
      <c r="BM687" s="174" t="s">
        <v>742</v>
      </c>
    </row>
    <row r="688" s="2" customFormat="1">
      <c r="A688" s="31"/>
      <c r="B688" s="32"/>
      <c r="C688" s="31"/>
      <c r="D688" s="176" t="s">
        <v>162</v>
      </c>
      <c r="E688" s="31"/>
      <c r="F688" s="177" t="s">
        <v>741</v>
      </c>
      <c r="G688" s="31"/>
      <c r="H688" s="31"/>
      <c r="I688" s="31"/>
      <c r="J688" s="31"/>
      <c r="K688" s="31"/>
      <c r="L688" s="32"/>
      <c r="M688" s="178"/>
      <c r="N688" s="179"/>
      <c r="O688" s="69"/>
      <c r="P688" s="69"/>
      <c r="Q688" s="69"/>
      <c r="R688" s="69"/>
      <c r="S688" s="69"/>
      <c r="T688" s="70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T688" s="18" t="s">
        <v>162</v>
      </c>
      <c r="AU688" s="18" t="s">
        <v>80</v>
      </c>
    </row>
    <row r="689" s="2" customFormat="1" ht="16.5" customHeight="1">
      <c r="A689" s="31"/>
      <c r="B689" s="163"/>
      <c r="C689" s="164" t="s">
        <v>463</v>
      </c>
      <c r="D689" s="164" t="s">
        <v>158</v>
      </c>
      <c r="E689" s="165" t="s">
        <v>743</v>
      </c>
      <c r="F689" s="166" t="s">
        <v>744</v>
      </c>
      <c r="G689" s="167" t="s">
        <v>234</v>
      </c>
      <c r="H689" s="168">
        <v>50</v>
      </c>
      <c r="I689" s="169">
        <v>0</v>
      </c>
      <c r="J689" s="169">
        <f>ROUND(I689*H689,2)</f>
        <v>0</v>
      </c>
      <c r="K689" s="166" t="s">
        <v>1</v>
      </c>
      <c r="L689" s="32"/>
      <c r="M689" s="170" t="s">
        <v>1</v>
      </c>
      <c r="N689" s="171" t="s">
        <v>36</v>
      </c>
      <c r="O689" s="172">
        <v>0</v>
      </c>
      <c r="P689" s="172">
        <f>O689*H689</f>
        <v>0</v>
      </c>
      <c r="Q689" s="172">
        <v>0</v>
      </c>
      <c r="R689" s="172">
        <f>Q689*H689</f>
        <v>0</v>
      </c>
      <c r="S689" s="172">
        <v>0</v>
      </c>
      <c r="T689" s="173">
        <f>S689*H689</f>
        <v>0</v>
      </c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R689" s="174" t="s">
        <v>193</v>
      </c>
      <c r="AT689" s="174" t="s">
        <v>158</v>
      </c>
      <c r="AU689" s="174" t="s">
        <v>80</v>
      </c>
      <c r="AY689" s="18" t="s">
        <v>156</v>
      </c>
      <c r="BE689" s="175">
        <f>IF(N689="základní",J689,0)</f>
        <v>0</v>
      </c>
      <c r="BF689" s="175">
        <f>IF(N689="snížená",J689,0)</f>
        <v>0</v>
      </c>
      <c r="BG689" s="175">
        <f>IF(N689="zákl. přenesená",J689,0)</f>
        <v>0</v>
      </c>
      <c r="BH689" s="175">
        <f>IF(N689="sníž. přenesená",J689,0)</f>
        <v>0</v>
      </c>
      <c r="BI689" s="175">
        <f>IF(N689="nulová",J689,0)</f>
        <v>0</v>
      </c>
      <c r="BJ689" s="18" t="s">
        <v>76</v>
      </c>
      <c r="BK689" s="175">
        <f>ROUND(I689*H689,2)</f>
        <v>0</v>
      </c>
      <c r="BL689" s="18" t="s">
        <v>193</v>
      </c>
      <c r="BM689" s="174" t="s">
        <v>745</v>
      </c>
    </row>
    <row r="690" s="2" customFormat="1">
      <c r="A690" s="31"/>
      <c r="B690" s="32"/>
      <c r="C690" s="31"/>
      <c r="D690" s="176" t="s">
        <v>162</v>
      </c>
      <c r="E690" s="31"/>
      <c r="F690" s="177" t="s">
        <v>744</v>
      </c>
      <c r="G690" s="31"/>
      <c r="H690" s="31"/>
      <c r="I690" s="31"/>
      <c r="J690" s="31"/>
      <c r="K690" s="31"/>
      <c r="L690" s="32"/>
      <c r="M690" s="178"/>
      <c r="N690" s="179"/>
      <c r="O690" s="69"/>
      <c r="P690" s="69"/>
      <c r="Q690" s="69"/>
      <c r="R690" s="69"/>
      <c r="S690" s="69"/>
      <c r="T690" s="70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T690" s="18" t="s">
        <v>162</v>
      </c>
      <c r="AU690" s="18" t="s">
        <v>80</v>
      </c>
    </row>
    <row r="691" s="2" customFormat="1" ht="24.15" customHeight="1">
      <c r="A691" s="31"/>
      <c r="B691" s="163"/>
      <c r="C691" s="164" t="s">
        <v>746</v>
      </c>
      <c r="D691" s="164" t="s">
        <v>158</v>
      </c>
      <c r="E691" s="165" t="s">
        <v>747</v>
      </c>
      <c r="F691" s="166" t="s">
        <v>748</v>
      </c>
      <c r="G691" s="167" t="s">
        <v>192</v>
      </c>
      <c r="H691" s="168">
        <v>161.24700000000001</v>
      </c>
      <c r="I691" s="169">
        <v>0</v>
      </c>
      <c r="J691" s="169">
        <f>ROUND(I691*H691,2)</f>
        <v>0</v>
      </c>
      <c r="K691" s="166" t="s">
        <v>1</v>
      </c>
      <c r="L691" s="32"/>
      <c r="M691" s="170" t="s">
        <v>1</v>
      </c>
      <c r="N691" s="171" t="s">
        <v>36</v>
      </c>
      <c r="O691" s="172">
        <v>0</v>
      </c>
      <c r="P691" s="172">
        <f>O691*H691</f>
        <v>0</v>
      </c>
      <c r="Q691" s="172">
        <v>0</v>
      </c>
      <c r="R691" s="172">
        <f>Q691*H691</f>
        <v>0</v>
      </c>
      <c r="S691" s="172">
        <v>0</v>
      </c>
      <c r="T691" s="173">
        <f>S691*H691</f>
        <v>0</v>
      </c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R691" s="174" t="s">
        <v>193</v>
      </c>
      <c r="AT691" s="174" t="s">
        <v>158</v>
      </c>
      <c r="AU691" s="174" t="s">
        <v>80</v>
      </c>
      <c r="AY691" s="18" t="s">
        <v>156</v>
      </c>
      <c r="BE691" s="175">
        <f>IF(N691="základní",J691,0)</f>
        <v>0</v>
      </c>
      <c r="BF691" s="175">
        <f>IF(N691="snížená",J691,0)</f>
        <v>0</v>
      </c>
      <c r="BG691" s="175">
        <f>IF(N691="zákl. přenesená",J691,0)</f>
        <v>0</v>
      </c>
      <c r="BH691" s="175">
        <f>IF(N691="sníž. přenesená",J691,0)</f>
        <v>0</v>
      </c>
      <c r="BI691" s="175">
        <f>IF(N691="nulová",J691,0)</f>
        <v>0</v>
      </c>
      <c r="BJ691" s="18" t="s">
        <v>76</v>
      </c>
      <c r="BK691" s="175">
        <f>ROUND(I691*H691,2)</f>
        <v>0</v>
      </c>
      <c r="BL691" s="18" t="s">
        <v>193</v>
      </c>
      <c r="BM691" s="174" t="s">
        <v>749</v>
      </c>
    </row>
    <row r="692" s="2" customFormat="1">
      <c r="A692" s="31"/>
      <c r="B692" s="32"/>
      <c r="C692" s="31"/>
      <c r="D692" s="176" t="s">
        <v>162</v>
      </c>
      <c r="E692" s="31"/>
      <c r="F692" s="177" t="s">
        <v>748</v>
      </c>
      <c r="G692" s="31"/>
      <c r="H692" s="31"/>
      <c r="I692" s="31"/>
      <c r="J692" s="31"/>
      <c r="K692" s="31"/>
      <c r="L692" s="32"/>
      <c r="M692" s="178"/>
      <c r="N692" s="179"/>
      <c r="O692" s="69"/>
      <c r="P692" s="69"/>
      <c r="Q692" s="69"/>
      <c r="R692" s="69"/>
      <c r="S692" s="69"/>
      <c r="T692" s="70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T692" s="18" t="s">
        <v>162</v>
      </c>
      <c r="AU692" s="18" t="s">
        <v>80</v>
      </c>
    </row>
    <row r="693" s="14" customFormat="1">
      <c r="A693" s="14"/>
      <c r="B693" s="186"/>
      <c r="C693" s="14"/>
      <c r="D693" s="176" t="s">
        <v>163</v>
      </c>
      <c r="E693" s="187" t="s">
        <v>1</v>
      </c>
      <c r="F693" s="188" t="s">
        <v>750</v>
      </c>
      <c r="G693" s="14"/>
      <c r="H693" s="189">
        <v>161.24700000000001</v>
      </c>
      <c r="I693" s="14"/>
      <c r="J693" s="14"/>
      <c r="K693" s="14"/>
      <c r="L693" s="186"/>
      <c r="M693" s="190"/>
      <c r="N693" s="191"/>
      <c r="O693" s="191"/>
      <c r="P693" s="191"/>
      <c r="Q693" s="191"/>
      <c r="R693" s="191"/>
      <c r="S693" s="191"/>
      <c r="T693" s="192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187" t="s">
        <v>163</v>
      </c>
      <c r="AU693" s="187" t="s">
        <v>80</v>
      </c>
      <c r="AV693" s="14" t="s">
        <v>80</v>
      </c>
      <c r="AW693" s="14" t="s">
        <v>27</v>
      </c>
      <c r="AX693" s="14" t="s">
        <v>71</v>
      </c>
      <c r="AY693" s="187" t="s">
        <v>156</v>
      </c>
    </row>
    <row r="694" s="15" customFormat="1">
      <c r="A694" s="15"/>
      <c r="B694" s="193"/>
      <c r="C694" s="15"/>
      <c r="D694" s="176" t="s">
        <v>163</v>
      </c>
      <c r="E694" s="194" t="s">
        <v>1</v>
      </c>
      <c r="F694" s="195" t="s">
        <v>166</v>
      </c>
      <c r="G694" s="15"/>
      <c r="H694" s="196">
        <v>161.24700000000001</v>
      </c>
      <c r="I694" s="15"/>
      <c r="J694" s="15"/>
      <c r="K694" s="15"/>
      <c r="L694" s="193"/>
      <c r="M694" s="197"/>
      <c r="N694" s="198"/>
      <c r="O694" s="198"/>
      <c r="P694" s="198"/>
      <c r="Q694" s="198"/>
      <c r="R694" s="198"/>
      <c r="S694" s="198"/>
      <c r="T694" s="199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T694" s="194" t="s">
        <v>163</v>
      </c>
      <c r="AU694" s="194" t="s">
        <v>80</v>
      </c>
      <c r="AV694" s="15" t="s">
        <v>86</v>
      </c>
      <c r="AW694" s="15" t="s">
        <v>27</v>
      </c>
      <c r="AX694" s="15" t="s">
        <v>76</v>
      </c>
      <c r="AY694" s="194" t="s">
        <v>156</v>
      </c>
    </row>
    <row r="695" s="2" customFormat="1" ht="24.15" customHeight="1">
      <c r="A695" s="31"/>
      <c r="B695" s="163"/>
      <c r="C695" s="164" t="s">
        <v>469</v>
      </c>
      <c r="D695" s="164" t="s">
        <v>158</v>
      </c>
      <c r="E695" s="165" t="s">
        <v>751</v>
      </c>
      <c r="F695" s="166" t="s">
        <v>752</v>
      </c>
      <c r="G695" s="167" t="s">
        <v>234</v>
      </c>
      <c r="H695" s="168">
        <v>100</v>
      </c>
      <c r="I695" s="169">
        <v>0</v>
      </c>
      <c r="J695" s="169">
        <f>ROUND(I695*H695,2)</f>
        <v>0</v>
      </c>
      <c r="K695" s="166" t="s">
        <v>1</v>
      </c>
      <c r="L695" s="32"/>
      <c r="M695" s="170" t="s">
        <v>1</v>
      </c>
      <c r="N695" s="171" t="s">
        <v>36</v>
      </c>
      <c r="O695" s="172">
        <v>0</v>
      </c>
      <c r="P695" s="172">
        <f>O695*H695</f>
        <v>0</v>
      </c>
      <c r="Q695" s="172">
        <v>0</v>
      </c>
      <c r="R695" s="172">
        <f>Q695*H695</f>
        <v>0</v>
      </c>
      <c r="S695" s="172">
        <v>0</v>
      </c>
      <c r="T695" s="173">
        <f>S695*H695</f>
        <v>0</v>
      </c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R695" s="174" t="s">
        <v>193</v>
      </c>
      <c r="AT695" s="174" t="s">
        <v>158</v>
      </c>
      <c r="AU695" s="174" t="s">
        <v>80</v>
      </c>
      <c r="AY695" s="18" t="s">
        <v>156</v>
      </c>
      <c r="BE695" s="175">
        <f>IF(N695="základní",J695,0)</f>
        <v>0</v>
      </c>
      <c r="BF695" s="175">
        <f>IF(N695="snížená",J695,0)</f>
        <v>0</v>
      </c>
      <c r="BG695" s="175">
        <f>IF(N695="zákl. přenesená",J695,0)</f>
        <v>0</v>
      </c>
      <c r="BH695" s="175">
        <f>IF(N695="sníž. přenesená",J695,0)</f>
        <v>0</v>
      </c>
      <c r="BI695" s="175">
        <f>IF(N695="nulová",J695,0)</f>
        <v>0</v>
      </c>
      <c r="BJ695" s="18" t="s">
        <v>76</v>
      </c>
      <c r="BK695" s="175">
        <f>ROUND(I695*H695,2)</f>
        <v>0</v>
      </c>
      <c r="BL695" s="18" t="s">
        <v>193</v>
      </c>
      <c r="BM695" s="174" t="s">
        <v>753</v>
      </c>
    </row>
    <row r="696" s="2" customFormat="1">
      <c r="A696" s="31"/>
      <c r="B696" s="32"/>
      <c r="C696" s="31"/>
      <c r="D696" s="176" t="s">
        <v>162</v>
      </c>
      <c r="E696" s="31"/>
      <c r="F696" s="177" t="s">
        <v>752</v>
      </c>
      <c r="G696" s="31"/>
      <c r="H696" s="31"/>
      <c r="I696" s="31"/>
      <c r="J696" s="31"/>
      <c r="K696" s="31"/>
      <c r="L696" s="32"/>
      <c r="M696" s="178"/>
      <c r="N696" s="179"/>
      <c r="O696" s="69"/>
      <c r="P696" s="69"/>
      <c r="Q696" s="69"/>
      <c r="R696" s="69"/>
      <c r="S696" s="69"/>
      <c r="T696" s="70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T696" s="18" t="s">
        <v>162</v>
      </c>
      <c r="AU696" s="18" t="s">
        <v>80</v>
      </c>
    </row>
    <row r="697" s="2" customFormat="1" ht="24.15" customHeight="1">
      <c r="A697" s="31"/>
      <c r="B697" s="163"/>
      <c r="C697" s="164" t="s">
        <v>754</v>
      </c>
      <c r="D697" s="164" t="s">
        <v>158</v>
      </c>
      <c r="E697" s="165" t="s">
        <v>755</v>
      </c>
      <c r="F697" s="166" t="s">
        <v>756</v>
      </c>
      <c r="G697" s="167" t="s">
        <v>356</v>
      </c>
      <c r="H697" s="168">
        <v>5126.2370000000001</v>
      </c>
      <c r="I697" s="169">
        <v>0</v>
      </c>
      <c r="J697" s="169">
        <f>ROUND(I697*H697,2)</f>
        <v>0</v>
      </c>
      <c r="K697" s="166" t="s">
        <v>1</v>
      </c>
      <c r="L697" s="32"/>
      <c r="M697" s="170" t="s">
        <v>1</v>
      </c>
      <c r="N697" s="171" t="s">
        <v>36</v>
      </c>
      <c r="O697" s="172">
        <v>0</v>
      </c>
      <c r="P697" s="172">
        <f>O697*H697</f>
        <v>0</v>
      </c>
      <c r="Q697" s="172">
        <v>0</v>
      </c>
      <c r="R697" s="172">
        <f>Q697*H697</f>
        <v>0</v>
      </c>
      <c r="S697" s="172">
        <v>0</v>
      </c>
      <c r="T697" s="173">
        <f>S697*H697</f>
        <v>0</v>
      </c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R697" s="174" t="s">
        <v>193</v>
      </c>
      <c r="AT697" s="174" t="s">
        <v>158</v>
      </c>
      <c r="AU697" s="174" t="s">
        <v>80</v>
      </c>
      <c r="AY697" s="18" t="s">
        <v>156</v>
      </c>
      <c r="BE697" s="175">
        <f>IF(N697="základní",J697,0)</f>
        <v>0</v>
      </c>
      <c r="BF697" s="175">
        <f>IF(N697="snížená",J697,0)</f>
        <v>0</v>
      </c>
      <c r="BG697" s="175">
        <f>IF(N697="zákl. přenesená",J697,0)</f>
        <v>0</v>
      </c>
      <c r="BH697" s="175">
        <f>IF(N697="sníž. přenesená",J697,0)</f>
        <v>0</v>
      </c>
      <c r="BI697" s="175">
        <f>IF(N697="nulová",J697,0)</f>
        <v>0</v>
      </c>
      <c r="BJ697" s="18" t="s">
        <v>76</v>
      </c>
      <c r="BK697" s="175">
        <f>ROUND(I697*H697,2)</f>
        <v>0</v>
      </c>
      <c r="BL697" s="18" t="s">
        <v>193</v>
      </c>
      <c r="BM697" s="174" t="s">
        <v>757</v>
      </c>
    </row>
    <row r="698" s="2" customFormat="1">
      <c r="A698" s="31"/>
      <c r="B698" s="32"/>
      <c r="C698" s="31"/>
      <c r="D698" s="176" t="s">
        <v>162</v>
      </c>
      <c r="E698" s="31"/>
      <c r="F698" s="177" t="s">
        <v>756</v>
      </c>
      <c r="G698" s="31"/>
      <c r="H698" s="31"/>
      <c r="I698" s="31"/>
      <c r="J698" s="31"/>
      <c r="K698" s="31"/>
      <c r="L698" s="32"/>
      <c r="M698" s="178"/>
      <c r="N698" s="179"/>
      <c r="O698" s="69"/>
      <c r="P698" s="69"/>
      <c r="Q698" s="69"/>
      <c r="R698" s="69"/>
      <c r="S698" s="69"/>
      <c r="T698" s="70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T698" s="18" t="s">
        <v>162</v>
      </c>
      <c r="AU698" s="18" t="s">
        <v>80</v>
      </c>
    </row>
    <row r="699" s="12" customFormat="1" ht="22.8" customHeight="1">
      <c r="A699" s="12"/>
      <c r="B699" s="151"/>
      <c r="C699" s="12"/>
      <c r="D699" s="152" t="s">
        <v>70</v>
      </c>
      <c r="E699" s="161" t="s">
        <v>758</v>
      </c>
      <c r="F699" s="161" t="s">
        <v>759</v>
      </c>
      <c r="G699" s="12"/>
      <c r="H699" s="12"/>
      <c r="I699" s="12"/>
      <c r="J699" s="162">
        <f>BK699</f>
        <v>0</v>
      </c>
      <c r="K699" s="12"/>
      <c r="L699" s="151"/>
      <c r="M699" s="155"/>
      <c r="N699" s="156"/>
      <c r="O699" s="156"/>
      <c r="P699" s="157">
        <f>SUM(P700:P707)</f>
        <v>0</v>
      </c>
      <c r="Q699" s="156"/>
      <c r="R699" s="157">
        <f>SUM(R700:R707)</f>
        <v>0</v>
      </c>
      <c r="S699" s="156"/>
      <c r="T699" s="158">
        <f>SUM(T700:T707)</f>
        <v>0</v>
      </c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R699" s="152" t="s">
        <v>80</v>
      </c>
      <c r="AT699" s="159" t="s">
        <v>70</v>
      </c>
      <c r="AU699" s="159" t="s">
        <v>76</v>
      </c>
      <c r="AY699" s="152" t="s">
        <v>156</v>
      </c>
      <c r="BK699" s="160">
        <f>SUM(BK700:BK707)</f>
        <v>0</v>
      </c>
    </row>
    <row r="700" s="2" customFormat="1" ht="33" customHeight="1">
      <c r="A700" s="31"/>
      <c r="B700" s="163"/>
      <c r="C700" s="164" t="s">
        <v>475</v>
      </c>
      <c r="D700" s="164" t="s">
        <v>158</v>
      </c>
      <c r="E700" s="165" t="s">
        <v>760</v>
      </c>
      <c r="F700" s="166" t="s">
        <v>761</v>
      </c>
      <c r="G700" s="167" t="s">
        <v>192</v>
      </c>
      <c r="H700" s="168">
        <v>2076.453</v>
      </c>
      <c r="I700" s="169">
        <v>0</v>
      </c>
      <c r="J700" s="169">
        <f>ROUND(I700*H700,2)</f>
        <v>0</v>
      </c>
      <c r="K700" s="166" t="s">
        <v>1</v>
      </c>
      <c r="L700" s="32"/>
      <c r="M700" s="170" t="s">
        <v>1</v>
      </c>
      <c r="N700" s="171" t="s">
        <v>36</v>
      </c>
      <c r="O700" s="172">
        <v>0</v>
      </c>
      <c r="P700" s="172">
        <f>O700*H700</f>
        <v>0</v>
      </c>
      <c r="Q700" s="172">
        <v>0</v>
      </c>
      <c r="R700" s="172">
        <f>Q700*H700</f>
        <v>0</v>
      </c>
      <c r="S700" s="172">
        <v>0</v>
      </c>
      <c r="T700" s="173">
        <f>S700*H700</f>
        <v>0</v>
      </c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R700" s="174" t="s">
        <v>193</v>
      </c>
      <c r="AT700" s="174" t="s">
        <v>158</v>
      </c>
      <c r="AU700" s="174" t="s">
        <v>80</v>
      </c>
      <c r="AY700" s="18" t="s">
        <v>156</v>
      </c>
      <c r="BE700" s="175">
        <f>IF(N700="základní",J700,0)</f>
        <v>0</v>
      </c>
      <c r="BF700" s="175">
        <f>IF(N700="snížená",J700,0)</f>
        <v>0</v>
      </c>
      <c r="BG700" s="175">
        <f>IF(N700="zákl. přenesená",J700,0)</f>
        <v>0</v>
      </c>
      <c r="BH700" s="175">
        <f>IF(N700="sníž. přenesená",J700,0)</f>
        <v>0</v>
      </c>
      <c r="BI700" s="175">
        <f>IF(N700="nulová",J700,0)</f>
        <v>0</v>
      </c>
      <c r="BJ700" s="18" t="s">
        <v>76</v>
      </c>
      <c r="BK700" s="175">
        <f>ROUND(I700*H700,2)</f>
        <v>0</v>
      </c>
      <c r="BL700" s="18" t="s">
        <v>193</v>
      </c>
      <c r="BM700" s="174" t="s">
        <v>762</v>
      </c>
    </row>
    <row r="701" s="2" customFormat="1">
      <c r="A701" s="31"/>
      <c r="B701" s="32"/>
      <c r="C701" s="31"/>
      <c r="D701" s="176" t="s">
        <v>162</v>
      </c>
      <c r="E701" s="31"/>
      <c r="F701" s="177" t="s">
        <v>761</v>
      </c>
      <c r="G701" s="31"/>
      <c r="H701" s="31"/>
      <c r="I701" s="31"/>
      <c r="J701" s="31"/>
      <c r="K701" s="31"/>
      <c r="L701" s="32"/>
      <c r="M701" s="178"/>
      <c r="N701" s="179"/>
      <c r="O701" s="69"/>
      <c r="P701" s="69"/>
      <c r="Q701" s="69"/>
      <c r="R701" s="69"/>
      <c r="S701" s="69"/>
      <c r="T701" s="70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T701" s="18" t="s">
        <v>162</v>
      </c>
      <c r="AU701" s="18" t="s">
        <v>80</v>
      </c>
    </row>
    <row r="702" s="14" customFormat="1">
      <c r="A702" s="14"/>
      <c r="B702" s="186"/>
      <c r="C702" s="14"/>
      <c r="D702" s="176" t="s">
        <v>163</v>
      </c>
      <c r="E702" s="187" t="s">
        <v>1</v>
      </c>
      <c r="F702" s="188" t="s">
        <v>763</v>
      </c>
      <c r="G702" s="14"/>
      <c r="H702" s="189">
        <v>2076.453</v>
      </c>
      <c r="I702" s="14"/>
      <c r="J702" s="14"/>
      <c r="K702" s="14"/>
      <c r="L702" s="186"/>
      <c r="M702" s="190"/>
      <c r="N702" s="191"/>
      <c r="O702" s="191"/>
      <c r="P702" s="191"/>
      <c r="Q702" s="191"/>
      <c r="R702" s="191"/>
      <c r="S702" s="191"/>
      <c r="T702" s="192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187" t="s">
        <v>163</v>
      </c>
      <c r="AU702" s="187" t="s">
        <v>80</v>
      </c>
      <c r="AV702" s="14" t="s">
        <v>80</v>
      </c>
      <c r="AW702" s="14" t="s">
        <v>27</v>
      </c>
      <c r="AX702" s="14" t="s">
        <v>71</v>
      </c>
      <c r="AY702" s="187" t="s">
        <v>156</v>
      </c>
    </row>
    <row r="703" s="15" customFormat="1">
      <c r="A703" s="15"/>
      <c r="B703" s="193"/>
      <c r="C703" s="15"/>
      <c r="D703" s="176" t="s">
        <v>163</v>
      </c>
      <c r="E703" s="194" t="s">
        <v>1</v>
      </c>
      <c r="F703" s="195" t="s">
        <v>166</v>
      </c>
      <c r="G703" s="15"/>
      <c r="H703" s="196">
        <v>2076.453</v>
      </c>
      <c r="I703" s="15"/>
      <c r="J703" s="15"/>
      <c r="K703" s="15"/>
      <c r="L703" s="193"/>
      <c r="M703" s="197"/>
      <c r="N703" s="198"/>
      <c r="O703" s="198"/>
      <c r="P703" s="198"/>
      <c r="Q703" s="198"/>
      <c r="R703" s="198"/>
      <c r="S703" s="198"/>
      <c r="T703" s="199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T703" s="194" t="s">
        <v>163</v>
      </c>
      <c r="AU703" s="194" t="s">
        <v>80</v>
      </c>
      <c r="AV703" s="15" t="s">
        <v>86</v>
      </c>
      <c r="AW703" s="15" t="s">
        <v>27</v>
      </c>
      <c r="AX703" s="15" t="s">
        <v>76</v>
      </c>
      <c r="AY703" s="194" t="s">
        <v>156</v>
      </c>
    </row>
    <row r="704" s="2" customFormat="1" ht="33" customHeight="1">
      <c r="A704" s="31"/>
      <c r="B704" s="163"/>
      <c r="C704" s="164" t="s">
        <v>764</v>
      </c>
      <c r="D704" s="164" t="s">
        <v>158</v>
      </c>
      <c r="E704" s="165" t="s">
        <v>765</v>
      </c>
      <c r="F704" s="166" t="s">
        <v>766</v>
      </c>
      <c r="G704" s="167" t="s">
        <v>192</v>
      </c>
      <c r="H704" s="168">
        <v>2076.453</v>
      </c>
      <c r="I704" s="169">
        <v>0</v>
      </c>
      <c r="J704" s="169">
        <f>ROUND(I704*H704,2)</f>
        <v>0</v>
      </c>
      <c r="K704" s="166" t="s">
        <v>1</v>
      </c>
      <c r="L704" s="32"/>
      <c r="M704" s="170" t="s">
        <v>1</v>
      </c>
      <c r="N704" s="171" t="s">
        <v>36</v>
      </c>
      <c r="O704" s="172">
        <v>0</v>
      </c>
      <c r="P704" s="172">
        <f>O704*H704</f>
        <v>0</v>
      </c>
      <c r="Q704" s="172">
        <v>0</v>
      </c>
      <c r="R704" s="172">
        <f>Q704*H704</f>
        <v>0</v>
      </c>
      <c r="S704" s="172">
        <v>0</v>
      </c>
      <c r="T704" s="173">
        <f>S704*H704</f>
        <v>0</v>
      </c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R704" s="174" t="s">
        <v>193</v>
      </c>
      <c r="AT704" s="174" t="s">
        <v>158</v>
      </c>
      <c r="AU704" s="174" t="s">
        <v>80</v>
      </c>
      <c r="AY704" s="18" t="s">
        <v>156</v>
      </c>
      <c r="BE704" s="175">
        <f>IF(N704="základní",J704,0)</f>
        <v>0</v>
      </c>
      <c r="BF704" s="175">
        <f>IF(N704="snížená",J704,0)</f>
        <v>0</v>
      </c>
      <c r="BG704" s="175">
        <f>IF(N704="zákl. přenesená",J704,0)</f>
        <v>0</v>
      </c>
      <c r="BH704" s="175">
        <f>IF(N704="sníž. přenesená",J704,0)</f>
        <v>0</v>
      </c>
      <c r="BI704" s="175">
        <f>IF(N704="nulová",J704,0)</f>
        <v>0</v>
      </c>
      <c r="BJ704" s="18" t="s">
        <v>76</v>
      </c>
      <c r="BK704" s="175">
        <f>ROUND(I704*H704,2)</f>
        <v>0</v>
      </c>
      <c r="BL704" s="18" t="s">
        <v>193</v>
      </c>
      <c r="BM704" s="174" t="s">
        <v>767</v>
      </c>
    </row>
    <row r="705" s="2" customFormat="1">
      <c r="A705" s="31"/>
      <c r="B705" s="32"/>
      <c r="C705" s="31"/>
      <c r="D705" s="176" t="s">
        <v>162</v>
      </c>
      <c r="E705" s="31"/>
      <c r="F705" s="177" t="s">
        <v>766</v>
      </c>
      <c r="G705" s="31"/>
      <c r="H705" s="31"/>
      <c r="I705" s="31"/>
      <c r="J705" s="31"/>
      <c r="K705" s="31"/>
      <c r="L705" s="32"/>
      <c r="M705" s="178"/>
      <c r="N705" s="179"/>
      <c r="O705" s="69"/>
      <c r="P705" s="69"/>
      <c r="Q705" s="69"/>
      <c r="R705" s="69"/>
      <c r="S705" s="69"/>
      <c r="T705" s="70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T705" s="18" t="s">
        <v>162</v>
      </c>
      <c r="AU705" s="18" t="s">
        <v>80</v>
      </c>
    </row>
    <row r="706" s="2" customFormat="1" ht="37.8" customHeight="1">
      <c r="A706" s="31"/>
      <c r="B706" s="163"/>
      <c r="C706" s="164" t="s">
        <v>479</v>
      </c>
      <c r="D706" s="164" t="s">
        <v>158</v>
      </c>
      <c r="E706" s="165" t="s">
        <v>768</v>
      </c>
      <c r="F706" s="166" t="s">
        <v>769</v>
      </c>
      <c r="G706" s="167" t="s">
        <v>192</v>
      </c>
      <c r="H706" s="168">
        <v>2076.453</v>
      </c>
      <c r="I706" s="169">
        <v>0</v>
      </c>
      <c r="J706" s="169">
        <f>ROUND(I706*H706,2)</f>
        <v>0</v>
      </c>
      <c r="K706" s="166" t="s">
        <v>1</v>
      </c>
      <c r="L706" s="32"/>
      <c r="M706" s="170" t="s">
        <v>1</v>
      </c>
      <c r="N706" s="171" t="s">
        <v>36</v>
      </c>
      <c r="O706" s="172">
        <v>0</v>
      </c>
      <c r="P706" s="172">
        <f>O706*H706</f>
        <v>0</v>
      </c>
      <c r="Q706" s="172">
        <v>0</v>
      </c>
      <c r="R706" s="172">
        <f>Q706*H706</f>
        <v>0</v>
      </c>
      <c r="S706" s="172">
        <v>0</v>
      </c>
      <c r="T706" s="173">
        <f>S706*H706</f>
        <v>0</v>
      </c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R706" s="174" t="s">
        <v>193</v>
      </c>
      <c r="AT706" s="174" t="s">
        <v>158</v>
      </c>
      <c r="AU706" s="174" t="s">
        <v>80</v>
      </c>
      <c r="AY706" s="18" t="s">
        <v>156</v>
      </c>
      <c r="BE706" s="175">
        <f>IF(N706="základní",J706,0)</f>
        <v>0</v>
      </c>
      <c r="BF706" s="175">
        <f>IF(N706="snížená",J706,0)</f>
        <v>0</v>
      </c>
      <c r="BG706" s="175">
        <f>IF(N706="zákl. přenesená",J706,0)</f>
        <v>0</v>
      </c>
      <c r="BH706" s="175">
        <f>IF(N706="sníž. přenesená",J706,0)</f>
        <v>0</v>
      </c>
      <c r="BI706" s="175">
        <f>IF(N706="nulová",J706,0)</f>
        <v>0</v>
      </c>
      <c r="BJ706" s="18" t="s">
        <v>76</v>
      </c>
      <c r="BK706" s="175">
        <f>ROUND(I706*H706,2)</f>
        <v>0</v>
      </c>
      <c r="BL706" s="18" t="s">
        <v>193</v>
      </c>
      <c r="BM706" s="174" t="s">
        <v>770</v>
      </c>
    </row>
    <row r="707" s="2" customFormat="1">
      <c r="A707" s="31"/>
      <c r="B707" s="32"/>
      <c r="C707" s="31"/>
      <c r="D707" s="176" t="s">
        <v>162</v>
      </c>
      <c r="E707" s="31"/>
      <c r="F707" s="177" t="s">
        <v>769</v>
      </c>
      <c r="G707" s="31"/>
      <c r="H707" s="31"/>
      <c r="I707" s="31"/>
      <c r="J707" s="31"/>
      <c r="K707" s="31"/>
      <c r="L707" s="32"/>
      <c r="M707" s="178"/>
      <c r="N707" s="179"/>
      <c r="O707" s="69"/>
      <c r="P707" s="69"/>
      <c r="Q707" s="69"/>
      <c r="R707" s="69"/>
      <c r="S707" s="69"/>
      <c r="T707" s="70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T707" s="18" t="s">
        <v>162</v>
      </c>
      <c r="AU707" s="18" t="s">
        <v>80</v>
      </c>
    </row>
    <row r="708" s="12" customFormat="1" ht="25.92" customHeight="1">
      <c r="A708" s="12"/>
      <c r="B708" s="151"/>
      <c r="C708" s="12"/>
      <c r="D708" s="152" t="s">
        <v>70</v>
      </c>
      <c r="E708" s="153" t="s">
        <v>771</v>
      </c>
      <c r="F708" s="153" t="s">
        <v>772</v>
      </c>
      <c r="G708" s="12"/>
      <c r="H708" s="12"/>
      <c r="I708" s="12"/>
      <c r="J708" s="154">
        <f>BK708</f>
        <v>0</v>
      </c>
      <c r="K708" s="12"/>
      <c r="L708" s="151"/>
      <c r="M708" s="155"/>
      <c r="N708" s="156"/>
      <c r="O708" s="156"/>
      <c r="P708" s="157">
        <f>SUM(P709:P713)</f>
        <v>0</v>
      </c>
      <c r="Q708" s="156"/>
      <c r="R708" s="157">
        <f>SUM(R709:R713)</f>
        <v>0</v>
      </c>
      <c r="S708" s="156"/>
      <c r="T708" s="158">
        <f>SUM(T709:T713)</f>
        <v>0</v>
      </c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R708" s="152" t="s">
        <v>86</v>
      </c>
      <c r="AT708" s="159" t="s">
        <v>70</v>
      </c>
      <c r="AU708" s="159" t="s">
        <v>71</v>
      </c>
      <c r="AY708" s="152" t="s">
        <v>156</v>
      </c>
      <c r="BK708" s="160">
        <f>SUM(BK709:BK713)</f>
        <v>0</v>
      </c>
    </row>
    <row r="709" s="2" customFormat="1" ht="16.5" customHeight="1">
      <c r="A709" s="31"/>
      <c r="B709" s="163"/>
      <c r="C709" s="164" t="s">
        <v>773</v>
      </c>
      <c r="D709" s="164" t="s">
        <v>158</v>
      </c>
      <c r="E709" s="165" t="s">
        <v>774</v>
      </c>
      <c r="F709" s="166" t="s">
        <v>775</v>
      </c>
      <c r="G709" s="167" t="s">
        <v>776</v>
      </c>
      <c r="H709" s="168">
        <v>250</v>
      </c>
      <c r="I709" s="169">
        <v>0</v>
      </c>
      <c r="J709" s="169">
        <f>ROUND(I709*H709,2)</f>
        <v>0</v>
      </c>
      <c r="K709" s="166" t="s">
        <v>1</v>
      </c>
      <c r="L709" s="32"/>
      <c r="M709" s="170" t="s">
        <v>1</v>
      </c>
      <c r="N709" s="171" t="s">
        <v>36</v>
      </c>
      <c r="O709" s="172">
        <v>0</v>
      </c>
      <c r="P709" s="172">
        <f>O709*H709</f>
        <v>0</v>
      </c>
      <c r="Q709" s="172">
        <v>0</v>
      </c>
      <c r="R709" s="172">
        <f>Q709*H709</f>
        <v>0</v>
      </c>
      <c r="S709" s="172">
        <v>0</v>
      </c>
      <c r="T709" s="173">
        <f>S709*H709</f>
        <v>0</v>
      </c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R709" s="174" t="s">
        <v>777</v>
      </c>
      <c r="AT709" s="174" t="s">
        <v>158</v>
      </c>
      <c r="AU709" s="174" t="s">
        <v>76</v>
      </c>
      <c r="AY709" s="18" t="s">
        <v>156</v>
      </c>
      <c r="BE709" s="175">
        <f>IF(N709="základní",J709,0)</f>
        <v>0</v>
      </c>
      <c r="BF709" s="175">
        <f>IF(N709="snížená",J709,0)</f>
        <v>0</v>
      </c>
      <c r="BG709" s="175">
        <f>IF(N709="zákl. přenesená",J709,0)</f>
        <v>0</v>
      </c>
      <c r="BH709" s="175">
        <f>IF(N709="sníž. přenesená",J709,0)</f>
        <v>0</v>
      </c>
      <c r="BI709" s="175">
        <f>IF(N709="nulová",J709,0)</f>
        <v>0</v>
      </c>
      <c r="BJ709" s="18" t="s">
        <v>76</v>
      </c>
      <c r="BK709" s="175">
        <f>ROUND(I709*H709,2)</f>
        <v>0</v>
      </c>
      <c r="BL709" s="18" t="s">
        <v>777</v>
      </c>
      <c r="BM709" s="174" t="s">
        <v>778</v>
      </c>
    </row>
    <row r="710" s="2" customFormat="1">
      <c r="A710" s="31"/>
      <c r="B710" s="32"/>
      <c r="C710" s="31"/>
      <c r="D710" s="176" t="s">
        <v>162</v>
      </c>
      <c r="E710" s="31"/>
      <c r="F710" s="177" t="s">
        <v>775</v>
      </c>
      <c r="G710" s="31"/>
      <c r="H710" s="31"/>
      <c r="I710" s="31"/>
      <c r="J710" s="31"/>
      <c r="K710" s="31"/>
      <c r="L710" s="32"/>
      <c r="M710" s="178"/>
      <c r="N710" s="179"/>
      <c r="O710" s="69"/>
      <c r="P710" s="69"/>
      <c r="Q710" s="69"/>
      <c r="R710" s="69"/>
      <c r="S710" s="69"/>
      <c r="T710" s="70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T710" s="18" t="s">
        <v>162</v>
      </c>
      <c r="AU710" s="18" t="s">
        <v>76</v>
      </c>
    </row>
    <row r="711" s="13" customFormat="1">
      <c r="A711" s="13"/>
      <c r="B711" s="180"/>
      <c r="C711" s="13"/>
      <c r="D711" s="176" t="s">
        <v>163</v>
      </c>
      <c r="E711" s="181" t="s">
        <v>1</v>
      </c>
      <c r="F711" s="182" t="s">
        <v>779</v>
      </c>
      <c r="G711" s="13"/>
      <c r="H711" s="181" t="s">
        <v>1</v>
      </c>
      <c r="I711" s="13"/>
      <c r="J711" s="13"/>
      <c r="K711" s="13"/>
      <c r="L711" s="180"/>
      <c r="M711" s="183"/>
      <c r="N711" s="184"/>
      <c r="O711" s="184"/>
      <c r="P711" s="184"/>
      <c r="Q711" s="184"/>
      <c r="R711" s="184"/>
      <c r="S711" s="184"/>
      <c r="T711" s="185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181" t="s">
        <v>163</v>
      </c>
      <c r="AU711" s="181" t="s">
        <v>76</v>
      </c>
      <c r="AV711" s="13" t="s">
        <v>76</v>
      </c>
      <c r="AW711" s="13" t="s">
        <v>27</v>
      </c>
      <c r="AX711" s="13" t="s">
        <v>71</v>
      </c>
      <c r="AY711" s="181" t="s">
        <v>156</v>
      </c>
    </row>
    <row r="712" s="14" customFormat="1">
      <c r="A712" s="14"/>
      <c r="B712" s="186"/>
      <c r="C712" s="14"/>
      <c r="D712" s="176" t="s">
        <v>163</v>
      </c>
      <c r="E712" s="187" t="s">
        <v>1</v>
      </c>
      <c r="F712" s="188" t="s">
        <v>780</v>
      </c>
      <c r="G712" s="14"/>
      <c r="H712" s="189">
        <v>250</v>
      </c>
      <c r="I712" s="14"/>
      <c r="J712" s="14"/>
      <c r="K712" s="14"/>
      <c r="L712" s="186"/>
      <c r="M712" s="190"/>
      <c r="N712" s="191"/>
      <c r="O712" s="191"/>
      <c r="P712" s="191"/>
      <c r="Q712" s="191"/>
      <c r="R712" s="191"/>
      <c r="S712" s="191"/>
      <c r="T712" s="192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187" t="s">
        <v>163</v>
      </c>
      <c r="AU712" s="187" t="s">
        <v>76</v>
      </c>
      <c r="AV712" s="14" t="s">
        <v>80</v>
      </c>
      <c r="AW712" s="14" t="s">
        <v>27</v>
      </c>
      <c r="AX712" s="14" t="s">
        <v>71</v>
      </c>
      <c r="AY712" s="187" t="s">
        <v>156</v>
      </c>
    </row>
    <row r="713" s="15" customFormat="1">
      <c r="A713" s="15"/>
      <c r="B713" s="193"/>
      <c r="C713" s="15"/>
      <c r="D713" s="176" t="s">
        <v>163</v>
      </c>
      <c r="E713" s="194" t="s">
        <v>1</v>
      </c>
      <c r="F713" s="195" t="s">
        <v>166</v>
      </c>
      <c r="G713" s="15"/>
      <c r="H713" s="196">
        <v>250</v>
      </c>
      <c r="I713" s="15"/>
      <c r="J713" s="15"/>
      <c r="K713" s="15"/>
      <c r="L713" s="193"/>
      <c r="M713" s="209"/>
      <c r="N713" s="210"/>
      <c r="O713" s="210"/>
      <c r="P713" s="210"/>
      <c r="Q713" s="210"/>
      <c r="R713" s="210"/>
      <c r="S713" s="210"/>
      <c r="T713" s="211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T713" s="194" t="s">
        <v>163</v>
      </c>
      <c r="AU713" s="194" t="s">
        <v>76</v>
      </c>
      <c r="AV713" s="15" t="s">
        <v>86</v>
      </c>
      <c r="AW713" s="15" t="s">
        <v>27</v>
      </c>
      <c r="AX713" s="15" t="s">
        <v>76</v>
      </c>
      <c r="AY713" s="194" t="s">
        <v>156</v>
      </c>
    </row>
    <row r="714" s="2" customFormat="1" ht="6.96" customHeight="1">
      <c r="A714" s="31"/>
      <c r="B714" s="52"/>
      <c r="C714" s="53"/>
      <c r="D714" s="53"/>
      <c r="E714" s="53"/>
      <c r="F714" s="53"/>
      <c r="G714" s="53"/>
      <c r="H714" s="53"/>
      <c r="I714" s="53"/>
      <c r="J714" s="53"/>
      <c r="K714" s="53"/>
      <c r="L714" s="32"/>
      <c r="M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</row>
  </sheetData>
  <autoFilter ref="C134:K713"/>
  <mergeCells count="9">
    <mergeCell ref="E7:H7"/>
    <mergeCell ref="E9:H9"/>
    <mergeCell ref="E18:H18"/>
    <mergeCell ref="E27:H27"/>
    <mergeCell ref="E85:H85"/>
    <mergeCell ref="E87:H87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12"/>
    </row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82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="1" customFormat="1" ht="24.96" customHeight="1">
      <c r="B4" s="21"/>
      <c r="D4" s="22" t="s">
        <v>113</v>
      </c>
      <c r="L4" s="21"/>
      <c r="M4" s="113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28" t="s">
        <v>14</v>
      </c>
      <c r="L6" s="21"/>
    </row>
    <row r="7" s="1" customFormat="1" ht="16.5" customHeight="1">
      <c r="B7" s="21"/>
      <c r="E7" s="114" t="str">
        <f>'Rekapitulace stavby'!K6</f>
        <v xml:space="preserve">Příloha B -  Soupis stavebních prací s výkazem výměr  10.12.24</v>
      </c>
      <c r="F7" s="28"/>
      <c r="G7" s="28"/>
      <c r="H7" s="28"/>
      <c r="L7" s="21"/>
    </row>
    <row r="8" s="2" customFormat="1" ht="12" customHeight="1">
      <c r="A8" s="31"/>
      <c r="B8" s="32"/>
      <c r="C8" s="31"/>
      <c r="D8" s="28" t="s">
        <v>114</v>
      </c>
      <c r="E8" s="31"/>
      <c r="F8" s="31"/>
      <c r="G8" s="31"/>
      <c r="H8" s="31"/>
      <c r="I8" s="31"/>
      <c r="J8" s="31"/>
      <c r="K8" s="31"/>
      <c r="L8" s="47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="2" customFormat="1" ht="16.5" customHeight="1">
      <c r="A9" s="31"/>
      <c r="B9" s="32"/>
      <c r="C9" s="31"/>
      <c r="D9" s="31"/>
      <c r="E9" s="59" t="s">
        <v>781</v>
      </c>
      <c r="F9" s="31"/>
      <c r="G9" s="31"/>
      <c r="H9" s="31"/>
      <c r="I9" s="31"/>
      <c r="J9" s="31"/>
      <c r="K9" s="31"/>
      <c r="L9" s="47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7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="2" customFormat="1" ht="12" customHeight="1">
      <c r="A11" s="31"/>
      <c r="B11" s="32"/>
      <c r="C11" s="31"/>
      <c r="D11" s="28" t="s">
        <v>16</v>
      </c>
      <c r="E11" s="31"/>
      <c r="F11" s="25" t="s">
        <v>1</v>
      </c>
      <c r="G11" s="31"/>
      <c r="H11" s="31"/>
      <c r="I11" s="28" t="s">
        <v>17</v>
      </c>
      <c r="J11" s="25" t="s">
        <v>1</v>
      </c>
      <c r="K11" s="31"/>
      <c r="L11" s="47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="2" customFormat="1" ht="12" customHeight="1">
      <c r="A12" s="31"/>
      <c r="B12" s="32"/>
      <c r="C12" s="31"/>
      <c r="D12" s="28" t="s">
        <v>18</v>
      </c>
      <c r="E12" s="31"/>
      <c r="F12" s="25" t="s">
        <v>19</v>
      </c>
      <c r="G12" s="31"/>
      <c r="H12" s="31"/>
      <c r="I12" s="28" t="s">
        <v>20</v>
      </c>
      <c r="J12" s="61" t="str">
        <f>'Rekapitulace stavby'!AN8</f>
        <v>19. 11. 2024</v>
      </c>
      <c r="K12" s="31"/>
      <c r="L12" s="47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="2" customFormat="1" ht="10.8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7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="2" customFormat="1" ht="12" customHeight="1">
      <c r="A14" s="31"/>
      <c r="B14" s="32"/>
      <c r="C14" s="31"/>
      <c r="D14" s="28" t="s">
        <v>22</v>
      </c>
      <c r="E14" s="31"/>
      <c r="F14" s="31"/>
      <c r="G14" s="31"/>
      <c r="H14" s="31"/>
      <c r="I14" s="28" t="s">
        <v>23</v>
      </c>
      <c r="J14" s="25" t="str">
        <f>IF('Rekapitulace stavby'!AN10="","",'Rekapitulace stavby'!AN10)</f>
        <v/>
      </c>
      <c r="K14" s="31"/>
      <c r="L14" s="47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="2" customFormat="1" ht="18" customHeight="1">
      <c r="A15" s="31"/>
      <c r="B15" s="32"/>
      <c r="C15" s="31"/>
      <c r="D15" s="31"/>
      <c r="E15" s="25" t="str">
        <f>IF('Rekapitulace stavby'!E11="","",'Rekapitulace stavby'!E11)</f>
        <v xml:space="preserve"> </v>
      </c>
      <c r="F15" s="31"/>
      <c r="G15" s="31"/>
      <c r="H15" s="31"/>
      <c r="I15" s="28" t="s">
        <v>24</v>
      </c>
      <c r="J15" s="25" t="str">
        <f>IF('Rekapitulace stavby'!AN11="","",'Rekapitulace stavby'!AN11)</f>
        <v/>
      </c>
      <c r="K15" s="31"/>
      <c r="L15" s="47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="2" customFormat="1" ht="6.96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7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="2" customFormat="1" ht="12" customHeight="1">
      <c r="A17" s="31"/>
      <c r="B17" s="32"/>
      <c r="C17" s="31"/>
      <c r="D17" s="28" t="s">
        <v>25</v>
      </c>
      <c r="E17" s="31"/>
      <c r="F17" s="31"/>
      <c r="G17" s="31"/>
      <c r="H17" s="31"/>
      <c r="I17" s="28" t="s">
        <v>23</v>
      </c>
      <c r="J17" s="25" t="str">
        <f>'Rekapitulace stavby'!AN13</f>
        <v/>
      </c>
      <c r="K17" s="31"/>
      <c r="L17" s="47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="2" customFormat="1" ht="18" customHeight="1">
      <c r="A18" s="31"/>
      <c r="B18" s="32"/>
      <c r="C18" s="31"/>
      <c r="D18" s="31"/>
      <c r="E18" s="25" t="str">
        <f>'Rekapitulace stavby'!E14</f>
        <v xml:space="preserve"> </v>
      </c>
      <c r="F18" s="25"/>
      <c r="G18" s="25"/>
      <c r="H18" s="25"/>
      <c r="I18" s="28" t="s">
        <v>24</v>
      </c>
      <c r="J18" s="25" t="str">
        <f>'Rekapitulace stavby'!AN14</f>
        <v/>
      </c>
      <c r="K18" s="31"/>
      <c r="L18" s="47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="2" customFormat="1" ht="6.96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7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="2" customFormat="1" ht="12" customHeight="1">
      <c r="A20" s="31"/>
      <c r="B20" s="32"/>
      <c r="C20" s="31"/>
      <c r="D20" s="28" t="s">
        <v>26</v>
      </c>
      <c r="E20" s="31"/>
      <c r="F20" s="31"/>
      <c r="G20" s="31"/>
      <c r="H20" s="31"/>
      <c r="I20" s="28" t="s">
        <v>23</v>
      </c>
      <c r="J20" s="25" t="str">
        <f>IF('Rekapitulace stavby'!AN16="","",'Rekapitulace stavby'!AN16)</f>
        <v/>
      </c>
      <c r="K20" s="31"/>
      <c r="L20" s="47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="2" customFormat="1" ht="18" customHeight="1">
      <c r="A21" s="31"/>
      <c r="B21" s="32"/>
      <c r="C21" s="31"/>
      <c r="D21" s="31"/>
      <c r="E21" s="25" t="str">
        <f>IF('Rekapitulace stavby'!E17="","",'Rekapitulace stavby'!E17)</f>
        <v xml:space="preserve"> </v>
      </c>
      <c r="F21" s="31"/>
      <c r="G21" s="31"/>
      <c r="H21" s="31"/>
      <c r="I21" s="28" t="s">
        <v>24</v>
      </c>
      <c r="J21" s="25" t="str">
        <f>IF('Rekapitulace stavby'!AN17="","",'Rekapitulace stavby'!AN17)</f>
        <v/>
      </c>
      <c r="K21" s="31"/>
      <c r="L21" s="47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="2" customFormat="1" ht="6.96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7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="2" customFormat="1" ht="12" customHeight="1">
      <c r="A23" s="31"/>
      <c r="B23" s="32"/>
      <c r="C23" s="31"/>
      <c r="D23" s="28" t="s">
        <v>28</v>
      </c>
      <c r="E23" s="31"/>
      <c r="F23" s="31"/>
      <c r="G23" s="31"/>
      <c r="H23" s="31"/>
      <c r="I23" s="28" t="s">
        <v>23</v>
      </c>
      <c r="J23" s="25" t="str">
        <f>IF('Rekapitulace stavby'!AN19="","",'Rekapitulace stavby'!AN19)</f>
        <v/>
      </c>
      <c r="K23" s="31"/>
      <c r="L23" s="47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="2" customFormat="1" ht="18" customHeight="1">
      <c r="A24" s="31"/>
      <c r="B24" s="32"/>
      <c r="C24" s="31"/>
      <c r="D24" s="31"/>
      <c r="E24" s="25" t="str">
        <f>IF('Rekapitulace stavby'!E20="","",'Rekapitulace stavby'!E20)</f>
        <v xml:space="preserve"> </v>
      </c>
      <c r="F24" s="31"/>
      <c r="G24" s="31"/>
      <c r="H24" s="31"/>
      <c r="I24" s="28" t="s">
        <v>24</v>
      </c>
      <c r="J24" s="25" t="str">
        <f>IF('Rekapitulace stavby'!AN20="","",'Rekapitulace stavby'!AN20)</f>
        <v/>
      </c>
      <c r="K24" s="31"/>
      <c r="L24" s="47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="2" customFormat="1" ht="6.96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7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="2" customFormat="1" ht="12" customHeight="1">
      <c r="A26" s="31"/>
      <c r="B26" s="32"/>
      <c r="C26" s="31"/>
      <c r="D26" s="28" t="s">
        <v>29</v>
      </c>
      <c r="E26" s="31"/>
      <c r="F26" s="31"/>
      <c r="G26" s="31"/>
      <c r="H26" s="31"/>
      <c r="I26" s="31"/>
      <c r="J26" s="31"/>
      <c r="K26" s="31"/>
      <c r="L26" s="47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="8" customFormat="1" ht="226.5" customHeight="1">
      <c r="A27" s="115"/>
      <c r="B27" s="116"/>
      <c r="C27" s="115"/>
      <c r="D27" s="115"/>
      <c r="E27" s="29" t="s">
        <v>116</v>
      </c>
      <c r="F27" s="29"/>
      <c r="G27" s="29"/>
      <c r="H27" s="29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="2" customFormat="1" ht="6.96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7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="2" customFormat="1" ht="6.96" customHeight="1">
      <c r="A29" s="31"/>
      <c r="B29" s="32"/>
      <c r="C29" s="31"/>
      <c r="D29" s="82"/>
      <c r="E29" s="82"/>
      <c r="F29" s="82"/>
      <c r="G29" s="82"/>
      <c r="H29" s="82"/>
      <c r="I29" s="82"/>
      <c r="J29" s="82"/>
      <c r="K29" s="82"/>
      <c r="L29" s="47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="2" customFormat="1" ht="25.44" customHeight="1">
      <c r="A30" s="31"/>
      <c r="B30" s="32"/>
      <c r="C30" s="31"/>
      <c r="D30" s="118" t="s">
        <v>31</v>
      </c>
      <c r="E30" s="31"/>
      <c r="F30" s="31"/>
      <c r="G30" s="31"/>
      <c r="H30" s="31"/>
      <c r="I30" s="31"/>
      <c r="J30" s="88">
        <f>ROUND(J123, 2)</f>
        <v>0</v>
      </c>
      <c r="K30" s="31"/>
      <c r="L30" s="47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="2" customFormat="1" ht="6.96" customHeight="1">
      <c r="A31" s="31"/>
      <c r="B31" s="32"/>
      <c r="C31" s="31"/>
      <c r="D31" s="82"/>
      <c r="E31" s="82"/>
      <c r="F31" s="82"/>
      <c r="G31" s="82"/>
      <c r="H31" s="82"/>
      <c r="I31" s="82"/>
      <c r="J31" s="82"/>
      <c r="K31" s="82"/>
      <c r="L31" s="47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="2" customFormat="1" ht="14.4" customHeight="1">
      <c r="A32" s="31"/>
      <c r="B32" s="32"/>
      <c r="C32" s="31"/>
      <c r="D32" s="31"/>
      <c r="E32" s="31"/>
      <c r="F32" s="36" t="s">
        <v>33</v>
      </c>
      <c r="G32" s="31"/>
      <c r="H32" s="31"/>
      <c r="I32" s="36" t="s">
        <v>32</v>
      </c>
      <c r="J32" s="36" t="s">
        <v>34</v>
      </c>
      <c r="K32" s="31"/>
      <c r="L32" s="47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="2" customFormat="1" ht="14.4" customHeight="1">
      <c r="A33" s="31"/>
      <c r="B33" s="32"/>
      <c r="C33" s="31"/>
      <c r="D33" s="119" t="s">
        <v>35</v>
      </c>
      <c r="E33" s="28" t="s">
        <v>36</v>
      </c>
      <c r="F33" s="120">
        <f>ROUND((SUM(BE123:BE184)),  2)</f>
        <v>0</v>
      </c>
      <c r="G33" s="31"/>
      <c r="H33" s="31"/>
      <c r="I33" s="121">
        <v>0.20999999999999999</v>
      </c>
      <c r="J33" s="120">
        <f>ROUND(((SUM(BE123:BE184))*I33),  2)</f>
        <v>0</v>
      </c>
      <c r="K33" s="31"/>
      <c r="L33" s="47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="2" customFormat="1" ht="14.4" customHeight="1">
      <c r="A34" s="31"/>
      <c r="B34" s="32"/>
      <c r="C34" s="31"/>
      <c r="D34" s="31"/>
      <c r="E34" s="28" t="s">
        <v>37</v>
      </c>
      <c r="F34" s="120">
        <f>ROUND((SUM(BF123:BF184)),  2)</f>
        <v>0</v>
      </c>
      <c r="G34" s="31"/>
      <c r="H34" s="31"/>
      <c r="I34" s="121">
        <v>0.12</v>
      </c>
      <c r="J34" s="120">
        <f>ROUND(((SUM(BF123:BF184))*I34),  2)</f>
        <v>0</v>
      </c>
      <c r="K34" s="31"/>
      <c r="L34" s="47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2"/>
      <c r="C35" s="31"/>
      <c r="D35" s="31"/>
      <c r="E35" s="28" t="s">
        <v>38</v>
      </c>
      <c r="F35" s="120">
        <f>ROUND((SUM(BG123:BG184)),  2)</f>
        <v>0</v>
      </c>
      <c r="G35" s="31"/>
      <c r="H35" s="31"/>
      <c r="I35" s="121">
        <v>0.20999999999999999</v>
      </c>
      <c r="J35" s="120">
        <f>0</f>
        <v>0</v>
      </c>
      <c r="K35" s="31"/>
      <c r="L35" s="47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2"/>
      <c r="C36" s="31"/>
      <c r="D36" s="31"/>
      <c r="E36" s="28" t="s">
        <v>39</v>
      </c>
      <c r="F36" s="120">
        <f>ROUND((SUM(BH123:BH184)),  2)</f>
        <v>0</v>
      </c>
      <c r="G36" s="31"/>
      <c r="H36" s="31"/>
      <c r="I36" s="121">
        <v>0.12</v>
      </c>
      <c r="J36" s="120">
        <f>0</f>
        <v>0</v>
      </c>
      <c r="K36" s="31"/>
      <c r="L36" s="47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2"/>
      <c r="C37" s="31"/>
      <c r="D37" s="31"/>
      <c r="E37" s="28" t="s">
        <v>40</v>
      </c>
      <c r="F37" s="120">
        <f>ROUND((SUM(BI123:BI184)),  2)</f>
        <v>0</v>
      </c>
      <c r="G37" s="31"/>
      <c r="H37" s="31"/>
      <c r="I37" s="121">
        <v>0</v>
      </c>
      <c r="J37" s="120">
        <f>0</f>
        <v>0</v>
      </c>
      <c r="K37" s="31"/>
      <c r="L37" s="47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="2" customFormat="1" ht="6.96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7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="2" customFormat="1" ht="25.44" customHeight="1">
      <c r="A39" s="31"/>
      <c r="B39" s="32"/>
      <c r="C39" s="122"/>
      <c r="D39" s="123" t="s">
        <v>41</v>
      </c>
      <c r="E39" s="73"/>
      <c r="F39" s="73"/>
      <c r="G39" s="124" t="s">
        <v>42</v>
      </c>
      <c r="H39" s="125" t="s">
        <v>43</v>
      </c>
      <c r="I39" s="73"/>
      <c r="J39" s="126">
        <f>SUM(J30:J37)</f>
        <v>0</v>
      </c>
      <c r="K39" s="127"/>
      <c r="L39" s="47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="2" customFormat="1" ht="14.4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7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47"/>
      <c r="D50" s="48" t="s">
        <v>44</v>
      </c>
      <c r="E50" s="49"/>
      <c r="F50" s="49"/>
      <c r="G50" s="48" t="s">
        <v>45</v>
      </c>
      <c r="H50" s="49"/>
      <c r="I50" s="49"/>
      <c r="J50" s="49"/>
      <c r="K50" s="49"/>
      <c r="L50" s="4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1"/>
      <c r="B61" s="32"/>
      <c r="C61" s="31"/>
      <c r="D61" s="50" t="s">
        <v>46</v>
      </c>
      <c r="E61" s="34"/>
      <c r="F61" s="128" t="s">
        <v>47</v>
      </c>
      <c r="G61" s="50" t="s">
        <v>46</v>
      </c>
      <c r="H61" s="34"/>
      <c r="I61" s="34"/>
      <c r="J61" s="129" t="s">
        <v>47</v>
      </c>
      <c r="K61" s="34"/>
      <c r="L61" s="47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1"/>
      <c r="B65" s="32"/>
      <c r="C65" s="31"/>
      <c r="D65" s="48" t="s">
        <v>48</v>
      </c>
      <c r="E65" s="51"/>
      <c r="F65" s="51"/>
      <c r="G65" s="48" t="s">
        <v>49</v>
      </c>
      <c r="H65" s="51"/>
      <c r="I65" s="51"/>
      <c r="J65" s="51"/>
      <c r="K65" s="51"/>
      <c r="L65" s="47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1"/>
      <c r="B76" s="32"/>
      <c r="C76" s="31"/>
      <c r="D76" s="50" t="s">
        <v>46</v>
      </c>
      <c r="E76" s="34"/>
      <c r="F76" s="128" t="s">
        <v>47</v>
      </c>
      <c r="G76" s="50" t="s">
        <v>46</v>
      </c>
      <c r="H76" s="34"/>
      <c r="I76" s="34"/>
      <c r="J76" s="129" t="s">
        <v>47</v>
      </c>
      <c r="K76" s="34"/>
      <c r="L76" s="47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="2" customFormat="1" ht="14.4" customHeight="1">
      <c r="A77" s="31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47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="2" customFormat="1" ht="6.96" customHeight="1">
      <c r="A81" s="31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47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117</v>
      </c>
      <c r="D82" s="31"/>
      <c r="E82" s="31"/>
      <c r="F82" s="31"/>
      <c r="G82" s="31"/>
      <c r="H82" s="31"/>
      <c r="I82" s="31"/>
      <c r="J82" s="31"/>
      <c r="K82" s="31"/>
      <c r="L82" s="47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7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1"/>
      <c r="E84" s="31"/>
      <c r="F84" s="31"/>
      <c r="G84" s="31"/>
      <c r="H84" s="31"/>
      <c r="I84" s="31"/>
      <c r="J84" s="31"/>
      <c r="K84" s="31"/>
      <c r="L84" s="47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1"/>
      <c r="D85" s="31"/>
      <c r="E85" s="114" t="str">
        <f>E7</f>
        <v xml:space="preserve">Příloha B -  Soupis stavebních prací s výkazem výměr  10.12.24</v>
      </c>
      <c r="F85" s="28"/>
      <c r="G85" s="28"/>
      <c r="H85" s="28"/>
      <c r="I85" s="31"/>
      <c r="J85" s="31"/>
      <c r="K85" s="31"/>
      <c r="L85" s="47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114</v>
      </c>
      <c r="D86" s="31"/>
      <c r="E86" s="31"/>
      <c r="F86" s="31"/>
      <c r="G86" s="31"/>
      <c r="H86" s="31"/>
      <c r="I86" s="31"/>
      <c r="J86" s="31"/>
      <c r="K86" s="31"/>
      <c r="L86" s="47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1"/>
      <c r="D87" s="31"/>
      <c r="E87" s="59" t="str">
        <f>E9</f>
        <v>2 - UT</v>
      </c>
      <c r="F87" s="31"/>
      <c r="G87" s="31"/>
      <c r="H87" s="31"/>
      <c r="I87" s="31"/>
      <c r="J87" s="31"/>
      <c r="K87" s="31"/>
      <c r="L87" s="47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7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1"/>
      <c r="E89" s="31"/>
      <c r="F89" s="25" t="str">
        <f>F12</f>
        <v xml:space="preserve"> </v>
      </c>
      <c r="G89" s="31"/>
      <c r="H89" s="31"/>
      <c r="I89" s="28" t="s">
        <v>20</v>
      </c>
      <c r="J89" s="61" t="str">
        <f>IF(J12="","",J12)</f>
        <v>19. 11. 2024</v>
      </c>
      <c r="K89" s="31"/>
      <c r="L89" s="47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7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15.15" customHeight="1">
      <c r="A91" s="31"/>
      <c r="B91" s="32"/>
      <c r="C91" s="28" t="s">
        <v>22</v>
      </c>
      <c r="D91" s="31"/>
      <c r="E91" s="31"/>
      <c r="F91" s="25" t="str">
        <f>E15</f>
        <v xml:space="preserve"> </v>
      </c>
      <c r="G91" s="31"/>
      <c r="H91" s="31"/>
      <c r="I91" s="28" t="s">
        <v>26</v>
      </c>
      <c r="J91" s="29" t="str">
        <f>E21</f>
        <v xml:space="preserve"> </v>
      </c>
      <c r="K91" s="31"/>
      <c r="L91" s="47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15.15" customHeight="1">
      <c r="A92" s="31"/>
      <c r="B92" s="32"/>
      <c r="C92" s="28" t="s">
        <v>25</v>
      </c>
      <c r="D92" s="31"/>
      <c r="E92" s="31"/>
      <c r="F92" s="25" t="str">
        <f>IF(E18="","",E18)</f>
        <v xml:space="preserve"> </v>
      </c>
      <c r="G92" s="31"/>
      <c r="H92" s="31"/>
      <c r="I92" s="28" t="s">
        <v>28</v>
      </c>
      <c r="J92" s="29" t="str">
        <f>E24</f>
        <v xml:space="preserve"> </v>
      </c>
      <c r="K92" s="31"/>
      <c r="L92" s="47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7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30" t="s">
        <v>118</v>
      </c>
      <c r="D94" s="122"/>
      <c r="E94" s="122"/>
      <c r="F94" s="122"/>
      <c r="G94" s="122"/>
      <c r="H94" s="122"/>
      <c r="I94" s="122"/>
      <c r="J94" s="131" t="s">
        <v>119</v>
      </c>
      <c r="K94" s="122"/>
      <c r="L94" s="47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7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32" t="s">
        <v>120</v>
      </c>
      <c r="D96" s="31"/>
      <c r="E96" s="31"/>
      <c r="F96" s="31"/>
      <c r="G96" s="31"/>
      <c r="H96" s="31"/>
      <c r="I96" s="31"/>
      <c r="J96" s="88">
        <f>J123</f>
        <v>0</v>
      </c>
      <c r="K96" s="31"/>
      <c r="L96" s="47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8" t="s">
        <v>121</v>
      </c>
    </row>
    <row r="97" s="9" customFormat="1" ht="24.96" customHeight="1">
      <c r="A97" s="9"/>
      <c r="B97" s="133"/>
      <c r="C97" s="9"/>
      <c r="D97" s="134" t="s">
        <v>782</v>
      </c>
      <c r="E97" s="135"/>
      <c r="F97" s="135"/>
      <c r="G97" s="135"/>
      <c r="H97" s="135"/>
      <c r="I97" s="135"/>
      <c r="J97" s="136">
        <f>J124</f>
        <v>0</v>
      </c>
      <c r="K97" s="9"/>
      <c r="L97" s="13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33"/>
      <c r="C98" s="9"/>
      <c r="D98" s="134" t="s">
        <v>783</v>
      </c>
      <c r="E98" s="135"/>
      <c r="F98" s="135"/>
      <c r="G98" s="135"/>
      <c r="H98" s="135"/>
      <c r="I98" s="135"/>
      <c r="J98" s="136">
        <f>J125</f>
        <v>0</v>
      </c>
      <c r="K98" s="9"/>
      <c r="L98" s="13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33"/>
      <c r="C99" s="9"/>
      <c r="D99" s="134" t="s">
        <v>784</v>
      </c>
      <c r="E99" s="135"/>
      <c r="F99" s="135"/>
      <c r="G99" s="135"/>
      <c r="H99" s="135"/>
      <c r="I99" s="135"/>
      <c r="J99" s="136">
        <f>J126</f>
        <v>0</v>
      </c>
      <c r="K99" s="9"/>
      <c r="L99" s="13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33"/>
      <c r="C100" s="9"/>
      <c r="D100" s="134" t="s">
        <v>785</v>
      </c>
      <c r="E100" s="135"/>
      <c r="F100" s="135"/>
      <c r="G100" s="135"/>
      <c r="H100" s="135"/>
      <c r="I100" s="135"/>
      <c r="J100" s="136">
        <f>J141</f>
        <v>0</v>
      </c>
      <c r="K100" s="9"/>
      <c r="L100" s="13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33"/>
      <c r="C101" s="9"/>
      <c r="D101" s="134" t="s">
        <v>786</v>
      </c>
      <c r="E101" s="135"/>
      <c r="F101" s="135"/>
      <c r="G101" s="135"/>
      <c r="H101" s="135"/>
      <c r="I101" s="135"/>
      <c r="J101" s="136">
        <f>J142</f>
        <v>0</v>
      </c>
      <c r="K101" s="9"/>
      <c r="L101" s="13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33"/>
      <c r="C102" s="9"/>
      <c r="D102" s="134" t="s">
        <v>787</v>
      </c>
      <c r="E102" s="135"/>
      <c r="F102" s="135"/>
      <c r="G102" s="135"/>
      <c r="H102" s="135"/>
      <c r="I102" s="135"/>
      <c r="J102" s="136">
        <f>J149</f>
        <v>0</v>
      </c>
      <c r="K102" s="9"/>
      <c r="L102" s="13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33"/>
      <c r="C103" s="9"/>
      <c r="D103" s="134" t="s">
        <v>788</v>
      </c>
      <c r="E103" s="135"/>
      <c r="F103" s="135"/>
      <c r="G103" s="135"/>
      <c r="H103" s="135"/>
      <c r="I103" s="135"/>
      <c r="J103" s="136">
        <f>J156</f>
        <v>0</v>
      </c>
      <c r="K103" s="9"/>
      <c r="L103" s="13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7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="2" customFormat="1" ht="6.96" customHeight="1">
      <c r="A105" s="31"/>
      <c r="B105" s="52"/>
      <c r="C105" s="53"/>
      <c r="D105" s="53"/>
      <c r="E105" s="53"/>
      <c r="F105" s="53"/>
      <c r="G105" s="53"/>
      <c r="H105" s="53"/>
      <c r="I105" s="53"/>
      <c r="J105" s="53"/>
      <c r="K105" s="53"/>
      <c r="L105" s="47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9" s="2" customFormat="1" ht="6.96" customHeight="1">
      <c r="A109" s="31"/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47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="2" customFormat="1" ht="24.96" customHeight="1">
      <c r="A110" s="31"/>
      <c r="B110" s="32"/>
      <c r="C110" s="22" t="s">
        <v>141</v>
      </c>
      <c r="D110" s="31"/>
      <c r="E110" s="31"/>
      <c r="F110" s="31"/>
      <c r="G110" s="31"/>
      <c r="H110" s="31"/>
      <c r="I110" s="31"/>
      <c r="J110" s="31"/>
      <c r="K110" s="31"/>
      <c r="L110" s="47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="2" customFormat="1" ht="6.96" customHeight="1">
      <c r="A111" s="31"/>
      <c r="B111" s="32"/>
      <c r="C111" s="31"/>
      <c r="D111" s="31"/>
      <c r="E111" s="31"/>
      <c r="F111" s="31"/>
      <c r="G111" s="31"/>
      <c r="H111" s="31"/>
      <c r="I111" s="31"/>
      <c r="J111" s="31"/>
      <c r="K111" s="31"/>
      <c r="L111" s="47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12" customHeight="1">
      <c r="A112" s="31"/>
      <c r="B112" s="32"/>
      <c r="C112" s="28" t="s">
        <v>14</v>
      </c>
      <c r="D112" s="31"/>
      <c r="E112" s="31"/>
      <c r="F112" s="31"/>
      <c r="G112" s="31"/>
      <c r="H112" s="31"/>
      <c r="I112" s="31"/>
      <c r="J112" s="31"/>
      <c r="K112" s="31"/>
      <c r="L112" s="47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16.5" customHeight="1">
      <c r="A113" s="31"/>
      <c r="B113" s="32"/>
      <c r="C113" s="31"/>
      <c r="D113" s="31"/>
      <c r="E113" s="114" t="str">
        <f>E7</f>
        <v xml:space="preserve">Příloha B -  Soupis stavebních prací s výkazem výměr  10.12.24</v>
      </c>
      <c r="F113" s="28"/>
      <c r="G113" s="28"/>
      <c r="H113" s="28"/>
      <c r="I113" s="31"/>
      <c r="J113" s="31"/>
      <c r="K113" s="31"/>
      <c r="L113" s="47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12" customHeight="1">
      <c r="A114" s="31"/>
      <c r="B114" s="32"/>
      <c r="C114" s="28" t="s">
        <v>114</v>
      </c>
      <c r="D114" s="31"/>
      <c r="E114" s="31"/>
      <c r="F114" s="31"/>
      <c r="G114" s="31"/>
      <c r="H114" s="31"/>
      <c r="I114" s="31"/>
      <c r="J114" s="31"/>
      <c r="K114" s="31"/>
      <c r="L114" s="47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16.5" customHeight="1">
      <c r="A115" s="31"/>
      <c r="B115" s="32"/>
      <c r="C115" s="31"/>
      <c r="D115" s="31"/>
      <c r="E115" s="59" t="str">
        <f>E9</f>
        <v>2 - UT</v>
      </c>
      <c r="F115" s="31"/>
      <c r="G115" s="31"/>
      <c r="H115" s="31"/>
      <c r="I115" s="31"/>
      <c r="J115" s="31"/>
      <c r="K115" s="31"/>
      <c r="L115" s="47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2" customFormat="1" ht="6.96" customHeight="1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7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="2" customFormat="1" ht="12" customHeight="1">
      <c r="A117" s="31"/>
      <c r="B117" s="32"/>
      <c r="C117" s="28" t="s">
        <v>18</v>
      </c>
      <c r="D117" s="31"/>
      <c r="E117" s="31"/>
      <c r="F117" s="25" t="str">
        <f>F12</f>
        <v xml:space="preserve"> </v>
      </c>
      <c r="G117" s="31"/>
      <c r="H117" s="31"/>
      <c r="I117" s="28" t="s">
        <v>20</v>
      </c>
      <c r="J117" s="61" t="str">
        <f>IF(J12="","",J12)</f>
        <v>19. 11. 2024</v>
      </c>
      <c r="K117" s="31"/>
      <c r="L117" s="47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="2" customFormat="1" ht="6.96" customHeight="1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47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="2" customFormat="1" ht="15.15" customHeight="1">
      <c r="A119" s="31"/>
      <c r="B119" s="32"/>
      <c r="C119" s="28" t="s">
        <v>22</v>
      </c>
      <c r="D119" s="31"/>
      <c r="E119" s="31"/>
      <c r="F119" s="25" t="str">
        <f>E15</f>
        <v xml:space="preserve"> </v>
      </c>
      <c r="G119" s="31"/>
      <c r="H119" s="31"/>
      <c r="I119" s="28" t="s">
        <v>26</v>
      </c>
      <c r="J119" s="29" t="str">
        <f>E21</f>
        <v xml:space="preserve"> </v>
      </c>
      <c r="K119" s="31"/>
      <c r="L119" s="47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="2" customFormat="1" ht="15.15" customHeight="1">
      <c r="A120" s="31"/>
      <c r="B120" s="32"/>
      <c r="C120" s="28" t="s">
        <v>25</v>
      </c>
      <c r="D120" s="31"/>
      <c r="E120" s="31"/>
      <c r="F120" s="25" t="str">
        <f>IF(E18="","",E18)</f>
        <v xml:space="preserve"> </v>
      </c>
      <c r="G120" s="31"/>
      <c r="H120" s="31"/>
      <c r="I120" s="28" t="s">
        <v>28</v>
      </c>
      <c r="J120" s="29" t="str">
        <f>E24</f>
        <v xml:space="preserve"> </v>
      </c>
      <c r="K120" s="31"/>
      <c r="L120" s="47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="2" customFormat="1" ht="10.32" customHeight="1">
      <c r="A121" s="31"/>
      <c r="B121" s="32"/>
      <c r="C121" s="31"/>
      <c r="D121" s="31"/>
      <c r="E121" s="31"/>
      <c r="F121" s="31"/>
      <c r="G121" s="31"/>
      <c r="H121" s="31"/>
      <c r="I121" s="31"/>
      <c r="J121" s="31"/>
      <c r="K121" s="31"/>
      <c r="L121" s="47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="11" customFormat="1" ht="29.28" customHeight="1">
      <c r="A122" s="141"/>
      <c r="B122" s="142"/>
      <c r="C122" s="143" t="s">
        <v>142</v>
      </c>
      <c r="D122" s="144" t="s">
        <v>56</v>
      </c>
      <c r="E122" s="144" t="s">
        <v>52</v>
      </c>
      <c r="F122" s="144" t="s">
        <v>53</v>
      </c>
      <c r="G122" s="144" t="s">
        <v>143</v>
      </c>
      <c r="H122" s="144" t="s">
        <v>144</v>
      </c>
      <c r="I122" s="144" t="s">
        <v>145</v>
      </c>
      <c r="J122" s="144" t="s">
        <v>119</v>
      </c>
      <c r="K122" s="145" t="s">
        <v>146</v>
      </c>
      <c r="L122" s="146"/>
      <c r="M122" s="78" t="s">
        <v>1</v>
      </c>
      <c r="N122" s="79" t="s">
        <v>35</v>
      </c>
      <c r="O122" s="79" t="s">
        <v>147</v>
      </c>
      <c r="P122" s="79" t="s">
        <v>148</v>
      </c>
      <c r="Q122" s="79" t="s">
        <v>149</v>
      </c>
      <c r="R122" s="79" t="s">
        <v>150</v>
      </c>
      <c r="S122" s="79" t="s">
        <v>151</v>
      </c>
      <c r="T122" s="80" t="s">
        <v>152</v>
      </c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41"/>
    </row>
    <row r="123" s="2" customFormat="1" ht="22.8" customHeight="1">
      <c r="A123" s="31"/>
      <c r="B123" s="32"/>
      <c r="C123" s="85" t="s">
        <v>153</v>
      </c>
      <c r="D123" s="31"/>
      <c r="E123" s="31"/>
      <c r="F123" s="31"/>
      <c r="G123" s="31"/>
      <c r="H123" s="31"/>
      <c r="I123" s="31"/>
      <c r="J123" s="147">
        <f>BK123</f>
        <v>0</v>
      </c>
      <c r="K123" s="31"/>
      <c r="L123" s="32"/>
      <c r="M123" s="81"/>
      <c r="N123" s="65"/>
      <c r="O123" s="82"/>
      <c r="P123" s="148">
        <f>P124+P125+P126+P141+P142+P149+P156</f>
        <v>0</v>
      </c>
      <c r="Q123" s="82"/>
      <c r="R123" s="148">
        <f>R124+R125+R126+R141+R142+R149+R156</f>
        <v>0</v>
      </c>
      <c r="S123" s="82"/>
      <c r="T123" s="149">
        <f>T124+T125+T126+T141+T142+T149+T156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T123" s="18" t="s">
        <v>70</v>
      </c>
      <c r="AU123" s="18" t="s">
        <v>121</v>
      </c>
      <c r="BK123" s="150">
        <f>BK124+BK125+BK126+BK141+BK142+BK149+BK156</f>
        <v>0</v>
      </c>
    </row>
    <row r="124" s="12" customFormat="1" ht="25.92" customHeight="1">
      <c r="A124" s="12"/>
      <c r="B124" s="151"/>
      <c r="C124" s="12"/>
      <c r="D124" s="152" t="s">
        <v>70</v>
      </c>
      <c r="E124" s="153" t="s">
        <v>789</v>
      </c>
      <c r="F124" s="153" t="s">
        <v>790</v>
      </c>
      <c r="G124" s="12"/>
      <c r="H124" s="12"/>
      <c r="I124" s="12"/>
      <c r="J124" s="154">
        <f>BK124</f>
        <v>0</v>
      </c>
      <c r="K124" s="12"/>
      <c r="L124" s="151"/>
      <c r="M124" s="155"/>
      <c r="N124" s="156"/>
      <c r="O124" s="156"/>
      <c r="P124" s="157">
        <v>0</v>
      </c>
      <c r="Q124" s="156"/>
      <c r="R124" s="157">
        <v>0</v>
      </c>
      <c r="S124" s="156"/>
      <c r="T124" s="158"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2" t="s">
        <v>76</v>
      </c>
      <c r="AT124" s="159" t="s">
        <v>70</v>
      </c>
      <c r="AU124" s="159" t="s">
        <v>71</v>
      </c>
      <c r="AY124" s="152" t="s">
        <v>156</v>
      </c>
      <c r="BK124" s="160">
        <v>0</v>
      </c>
    </row>
    <row r="125" s="12" customFormat="1" ht="25.92" customHeight="1">
      <c r="A125" s="12"/>
      <c r="B125" s="151"/>
      <c r="C125" s="12"/>
      <c r="D125" s="152" t="s">
        <v>70</v>
      </c>
      <c r="E125" s="153" t="s">
        <v>791</v>
      </c>
      <c r="F125" s="153" t="s">
        <v>792</v>
      </c>
      <c r="G125" s="12"/>
      <c r="H125" s="12"/>
      <c r="I125" s="12"/>
      <c r="J125" s="154">
        <f>BK125</f>
        <v>0</v>
      </c>
      <c r="K125" s="12"/>
      <c r="L125" s="151"/>
      <c r="M125" s="155"/>
      <c r="N125" s="156"/>
      <c r="O125" s="156"/>
      <c r="P125" s="157">
        <v>0</v>
      </c>
      <c r="Q125" s="156"/>
      <c r="R125" s="157">
        <v>0</v>
      </c>
      <c r="S125" s="156"/>
      <c r="T125" s="158"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52" t="s">
        <v>76</v>
      </c>
      <c r="AT125" s="159" t="s">
        <v>70</v>
      </c>
      <c r="AU125" s="159" t="s">
        <v>71</v>
      </c>
      <c r="AY125" s="152" t="s">
        <v>156</v>
      </c>
      <c r="BK125" s="160">
        <v>0</v>
      </c>
    </row>
    <row r="126" s="12" customFormat="1" ht="25.92" customHeight="1">
      <c r="A126" s="12"/>
      <c r="B126" s="151"/>
      <c r="C126" s="12"/>
      <c r="D126" s="152" t="s">
        <v>70</v>
      </c>
      <c r="E126" s="153" t="s">
        <v>793</v>
      </c>
      <c r="F126" s="153" t="s">
        <v>794</v>
      </c>
      <c r="G126" s="12"/>
      <c r="H126" s="12"/>
      <c r="I126" s="12"/>
      <c r="J126" s="154">
        <f>BK126</f>
        <v>0</v>
      </c>
      <c r="K126" s="12"/>
      <c r="L126" s="151"/>
      <c r="M126" s="155"/>
      <c r="N126" s="156"/>
      <c r="O126" s="156"/>
      <c r="P126" s="157">
        <f>SUM(P127:P140)</f>
        <v>0</v>
      </c>
      <c r="Q126" s="156"/>
      <c r="R126" s="157">
        <f>SUM(R127:R140)</f>
        <v>0</v>
      </c>
      <c r="S126" s="156"/>
      <c r="T126" s="158">
        <f>SUM(T127:T140)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2" t="s">
        <v>76</v>
      </c>
      <c r="AT126" s="159" t="s">
        <v>70</v>
      </c>
      <c r="AU126" s="159" t="s">
        <v>71</v>
      </c>
      <c r="AY126" s="152" t="s">
        <v>156</v>
      </c>
      <c r="BK126" s="160">
        <f>SUM(BK127:BK140)</f>
        <v>0</v>
      </c>
    </row>
    <row r="127" s="2" customFormat="1" ht="16.5" customHeight="1">
      <c r="A127" s="31"/>
      <c r="B127" s="163"/>
      <c r="C127" s="164" t="s">
        <v>76</v>
      </c>
      <c r="D127" s="164" t="s">
        <v>158</v>
      </c>
      <c r="E127" s="165" t="s">
        <v>795</v>
      </c>
      <c r="F127" s="166" t="s">
        <v>796</v>
      </c>
      <c r="G127" s="167" t="s">
        <v>427</v>
      </c>
      <c r="H127" s="168">
        <v>2</v>
      </c>
      <c r="I127" s="169">
        <v>0</v>
      </c>
      <c r="J127" s="169">
        <f>ROUND(I127*H127,2)</f>
        <v>0</v>
      </c>
      <c r="K127" s="166" t="s">
        <v>1</v>
      </c>
      <c r="L127" s="32"/>
      <c r="M127" s="170" t="s">
        <v>1</v>
      </c>
      <c r="N127" s="171" t="s">
        <v>36</v>
      </c>
      <c r="O127" s="172">
        <v>0</v>
      </c>
      <c r="P127" s="172">
        <f>O127*H127</f>
        <v>0</v>
      </c>
      <c r="Q127" s="172">
        <v>0</v>
      </c>
      <c r="R127" s="172">
        <f>Q127*H127</f>
        <v>0</v>
      </c>
      <c r="S127" s="172">
        <v>0</v>
      </c>
      <c r="T127" s="173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74" t="s">
        <v>86</v>
      </c>
      <c r="AT127" s="174" t="s">
        <v>158</v>
      </c>
      <c r="AU127" s="174" t="s">
        <v>76</v>
      </c>
      <c r="AY127" s="18" t="s">
        <v>156</v>
      </c>
      <c r="BE127" s="175">
        <f>IF(N127="základní",J127,0)</f>
        <v>0</v>
      </c>
      <c r="BF127" s="175">
        <f>IF(N127="snížená",J127,0)</f>
        <v>0</v>
      </c>
      <c r="BG127" s="175">
        <f>IF(N127="zákl. přenesená",J127,0)</f>
        <v>0</v>
      </c>
      <c r="BH127" s="175">
        <f>IF(N127="sníž. přenesená",J127,0)</f>
        <v>0</v>
      </c>
      <c r="BI127" s="175">
        <f>IF(N127="nulová",J127,0)</f>
        <v>0</v>
      </c>
      <c r="BJ127" s="18" t="s">
        <v>76</v>
      </c>
      <c r="BK127" s="175">
        <f>ROUND(I127*H127,2)</f>
        <v>0</v>
      </c>
      <c r="BL127" s="18" t="s">
        <v>86</v>
      </c>
      <c r="BM127" s="174" t="s">
        <v>80</v>
      </c>
    </row>
    <row r="128" s="2" customFormat="1">
      <c r="A128" s="31"/>
      <c r="B128" s="32"/>
      <c r="C128" s="31"/>
      <c r="D128" s="176" t="s">
        <v>162</v>
      </c>
      <c r="E128" s="31"/>
      <c r="F128" s="177" t="s">
        <v>796</v>
      </c>
      <c r="G128" s="31"/>
      <c r="H128" s="31"/>
      <c r="I128" s="31"/>
      <c r="J128" s="31"/>
      <c r="K128" s="31"/>
      <c r="L128" s="32"/>
      <c r="M128" s="178"/>
      <c r="N128" s="179"/>
      <c r="O128" s="69"/>
      <c r="P128" s="69"/>
      <c r="Q128" s="69"/>
      <c r="R128" s="69"/>
      <c r="S128" s="69"/>
      <c r="T128" s="70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8" t="s">
        <v>162</v>
      </c>
      <c r="AU128" s="18" t="s">
        <v>76</v>
      </c>
    </row>
    <row r="129" s="2" customFormat="1" ht="16.5" customHeight="1">
      <c r="A129" s="31"/>
      <c r="B129" s="163"/>
      <c r="C129" s="164" t="s">
        <v>80</v>
      </c>
      <c r="D129" s="164" t="s">
        <v>158</v>
      </c>
      <c r="E129" s="165" t="s">
        <v>797</v>
      </c>
      <c r="F129" s="166" t="s">
        <v>798</v>
      </c>
      <c r="G129" s="167" t="s">
        <v>427</v>
      </c>
      <c r="H129" s="168">
        <v>2</v>
      </c>
      <c r="I129" s="169">
        <v>0</v>
      </c>
      <c r="J129" s="169">
        <f>ROUND(I129*H129,2)</f>
        <v>0</v>
      </c>
      <c r="K129" s="166" t="s">
        <v>1</v>
      </c>
      <c r="L129" s="32"/>
      <c r="M129" s="170" t="s">
        <v>1</v>
      </c>
      <c r="N129" s="171" t="s">
        <v>36</v>
      </c>
      <c r="O129" s="172">
        <v>0</v>
      </c>
      <c r="P129" s="172">
        <f>O129*H129</f>
        <v>0</v>
      </c>
      <c r="Q129" s="172">
        <v>0</v>
      </c>
      <c r="R129" s="172">
        <f>Q129*H129</f>
        <v>0</v>
      </c>
      <c r="S129" s="172">
        <v>0</v>
      </c>
      <c r="T129" s="173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74" t="s">
        <v>86</v>
      </c>
      <c r="AT129" s="174" t="s">
        <v>158</v>
      </c>
      <c r="AU129" s="174" t="s">
        <v>76</v>
      </c>
      <c r="AY129" s="18" t="s">
        <v>156</v>
      </c>
      <c r="BE129" s="175">
        <f>IF(N129="základní",J129,0)</f>
        <v>0</v>
      </c>
      <c r="BF129" s="175">
        <f>IF(N129="snížená",J129,0)</f>
        <v>0</v>
      </c>
      <c r="BG129" s="175">
        <f>IF(N129="zákl. přenesená",J129,0)</f>
        <v>0</v>
      </c>
      <c r="BH129" s="175">
        <f>IF(N129="sníž. přenesená",J129,0)</f>
        <v>0</v>
      </c>
      <c r="BI129" s="175">
        <f>IF(N129="nulová",J129,0)</f>
        <v>0</v>
      </c>
      <c r="BJ129" s="18" t="s">
        <v>76</v>
      </c>
      <c r="BK129" s="175">
        <f>ROUND(I129*H129,2)</f>
        <v>0</v>
      </c>
      <c r="BL129" s="18" t="s">
        <v>86</v>
      </c>
      <c r="BM129" s="174" t="s">
        <v>86</v>
      </c>
    </row>
    <row r="130" s="2" customFormat="1">
      <c r="A130" s="31"/>
      <c r="B130" s="32"/>
      <c r="C130" s="31"/>
      <c r="D130" s="176" t="s">
        <v>162</v>
      </c>
      <c r="E130" s="31"/>
      <c r="F130" s="177" t="s">
        <v>798</v>
      </c>
      <c r="G130" s="31"/>
      <c r="H130" s="31"/>
      <c r="I130" s="31"/>
      <c r="J130" s="31"/>
      <c r="K130" s="31"/>
      <c r="L130" s="32"/>
      <c r="M130" s="178"/>
      <c r="N130" s="179"/>
      <c r="O130" s="69"/>
      <c r="P130" s="69"/>
      <c r="Q130" s="69"/>
      <c r="R130" s="69"/>
      <c r="S130" s="69"/>
      <c r="T130" s="70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8" t="s">
        <v>162</v>
      </c>
      <c r="AU130" s="18" t="s">
        <v>76</v>
      </c>
    </row>
    <row r="131" s="2" customFormat="1" ht="16.5" customHeight="1">
      <c r="A131" s="31"/>
      <c r="B131" s="163"/>
      <c r="C131" s="164" t="s">
        <v>83</v>
      </c>
      <c r="D131" s="164" t="s">
        <v>158</v>
      </c>
      <c r="E131" s="165" t="s">
        <v>799</v>
      </c>
      <c r="F131" s="166" t="s">
        <v>800</v>
      </c>
      <c r="G131" s="167" t="s">
        <v>427</v>
      </c>
      <c r="H131" s="168">
        <v>1</v>
      </c>
      <c r="I131" s="169">
        <v>0</v>
      </c>
      <c r="J131" s="169">
        <f>ROUND(I131*H131,2)</f>
        <v>0</v>
      </c>
      <c r="K131" s="166" t="s">
        <v>1</v>
      </c>
      <c r="L131" s="32"/>
      <c r="M131" s="170" t="s">
        <v>1</v>
      </c>
      <c r="N131" s="171" t="s">
        <v>36</v>
      </c>
      <c r="O131" s="172">
        <v>0</v>
      </c>
      <c r="P131" s="172">
        <f>O131*H131</f>
        <v>0</v>
      </c>
      <c r="Q131" s="172">
        <v>0</v>
      </c>
      <c r="R131" s="172">
        <f>Q131*H131</f>
        <v>0</v>
      </c>
      <c r="S131" s="172">
        <v>0</v>
      </c>
      <c r="T131" s="173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74" t="s">
        <v>86</v>
      </c>
      <c r="AT131" s="174" t="s">
        <v>158</v>
      </c>
      <c r="AU131" s="174" t="s">
        <v>76</v>
      </c>
      <c r="AY131" s="18" t="s">
        <v>156</v>
      </c>
      <c r="BE131" s="175">
        <f>IF(N131="základní",J131,0)</f>
        <v>0</v>
      </c>
      <c r="BF131" s="175">
        <f>IF(N131="snížená",J131,0)</f>
        <v>0</v>
      </c>
      <c r="BG131" s="175">
        <f>IF(N131="zákl. přenesená",J131,0)</f>
        <v>0</v>
      </c>
      <c r="BH131" s="175">
        <f>IF(N131="sníž. přenesená",J131,0)</f>
        <v>0</v>
      </c>
      <c r="BI131" s="175">
        <f>IF(N131="nulová",J131,0)</f>
        <v>0</v>
      </c>
      <c r="BJ131" s="18" t="s">
        <v>76</v>
      </c>
      <c r="BK131" s="175">
        <f>ROUND(I131*H131,2)</f>
        <v>0</v>
      </c>
      <c r="BL131" s="18" t="s">
        <v>86</v>
      </c>
      <c r="BM131" s="174" t="s">
        <v>92</v>
      </c>
    </row>
    <row r="132" s="2" customFormat="1">
      <c r="A132" s="31"/>
      <c r="B132" s="32"/>
      <c r="C132" s="31"/>
      <c r="D132" s="176" t="s">
        <v>162</v>
      </c>
      <c r="E132" s="31"/>
      <c r="F132" s="177" t="s">
        <v>800</v>
      </c>
      <c r="G132" s="31"/>
      <c r="H132" s="31"/>
      <c r="I132" s="31"/>
      <c r="J132" s="31"/>
      <c r="K132" s="31"/>
      <c r="L132" s="32"/>
      <c r="M132" s="178"/>
      <c r="N132" s="179"/>
      <c r="O132" s="69"/>
      <c r="P132" s="69"/>
      <c r="Q132" s="69"/>
      <c r="R132" s="69"/>
      <c r="S132" s="69"/>
      <c r="T132" s="70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T132" s="18" t="s">
        <v>162</v>
      </c>
      <c r="AU132" s="18" t="s">
        <v>76</v>
      </c>
    </row>
    <row r="133" s="2" customFormat="1" ht="24.15" customHeight="1">
      <c r="A133" s="31"/>
      <c r="B133" s="163"/>
      <c r="C133" s="164" t="s">
        <v>86</v>
      </c>
      <c r="D133" s="164" t="s">
        <v>158</v>
      </c>
      <c r="E133" s="165" t="s">
        <v>801</v>
      </c>
      <c r="F133" s="166" t="s">
        <v>802</v>
      </c>
      <c r="G133" s="167" t="s">
        <v>427</v>
      </c>
      <c r="H133" s="168">
        <v>5</v>
      </c>
      <c r="I133" s="169">
        <v>0</v>
      </c>
      <c r="J133" s="169">
        <f>ROUND(I133*H133,2)</f>
        <v>0</v>
      </c>
      <c r="K133" s="166" t="s">
        <v>1</v>
      </c>
      <c r="L133" s="32"/>
      <c r="M133" s="170" t="s">
        <v>1</v>
      </c>
      <c r="N133" s="171" t="s">
        <v>36</v>
      </c>
      <c r="O133" s="172">
        <v>0</v>
      </c>
      <c r="P133" s="172">
        <f>O133*H133</f>
        <v>0</v>
      </c>
      <c r="Q133" s="172">
        <v>0</v>
      </c>
      <c r="R133" s="172">
        <f>Q133*H133</f>
        <v>0</v>
      </c>
      <c r="S133" s="172">
        <v>0</v>
      </c>
      <c r="T133" s="173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74" t="s">
        <v>86</v>
      </c>
      <c r="AT133" s="174" t="s">
        <v>158</v>
      </c>
      <c r="AU133" s="174" t="s">
        <v>76</v>
      </c>
      <c r="AY133" s="18" t="s">
        <v>156</v>
      </c>
      <c r="BE133" s="175">
        <f>IF(N133="základní",J133,0)</f>
        <v>0</v>
      </c>
      <c r="BF133" s="175">
        <f>IF(N133="snížená",J133,0)</f>
        <v>0</v>
      </c>
      <c r="BG133" s="175">
        <f>IF(N133="zákl. přenesená",J133,0)</f>
        <v>0</v>
      </c>
      <c r="BH133" s="175">
        <f>IF(N133="sníž. přenesená",J133,0)</f>
        <v>0</v>
      </c>
      <c r="BI133" s="175">
        <f>IF(N133="nulová",J133,0)</f>
        <v>0</v>
      </c>
      <c r="BJ133" s="18" t="s">
        <v>76</v>
      </c>
      <c r="BK133" s="175">
        <f>ROUND(I133*H133,2)</f>
        <v>0</v>
      </c>
      <c r="BL133" s="18" t="s">
        <v>86</v>
      </c>
      <c r="BM133" s="174" t="s">
        <v>177</v>
      </c>
    </row>
    <row r="134" s="2" customFormat="1">
      <c r="A134" s="31"/>
      <c r="B134" s="32"/>
      <c r="C134" s="31"/>
      <c r="D134" s="176" t="s">
        <v>162</v>
      </c>
      <c r="E134" s="31"/>
      <c r="F134" s="177" t="s">
        <v>802</v>
      </c>
      <c r="G134" s="31"/>
      <c r="H134" s="31"/>
      <c r="I134" s="31"/>
      <c r="J134" s="31"/>
      <c r="K134" s="31"/>
      <c r="L134" s="32"/>
      <c r="M134" s="178"/>
      <c r="N134" s="179"/>
      <c r="O134" s="69"/>
      <c r="P134" s="69"/>
      <c r="Q134" s="69"/>
      <c r="R134" s="69"/>
      <c r="S134" s="69"/>
      <c r="T134" s="70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T134" s="18" t="s">
        <v>162</v>
      </c>
      <c r="AU134" s="18" t="s">
        <v>76</v>
      </c>
    </row>
    <row r="135" s="2" customFormat="1" ht="37.8" customHeight="1">
      <c r="A135" s="31"/>
      <c r="B135" s="163"/>
      <c r="C135" s="164" t="s">
        <v>89</v>
      </c>
      <c r="D135" s="164" t="s">
        <v>158</v>
      </c>
      <c r="E135" s="165" t="s">
        <v>803</v>
      </c>
      <c r="F135" s="166" t="s">
        <v>804</v>
      </c>
      <c r="G135" s="167" t="s">
        <v>427</v>
      </c>
      <c r="H135" s="168">
        <v>5</v>
      </c>
      <c r="I135" s="169">
        <v>0</v>
      </c>
      <c r="J135" s="169">
        <f>ROUND(I135*H135,2)</f>
        <v>0</v>
      </c>
      <c r="K135" s="166" t="s">
        <v>1</v>
      </c>
      <c r="L135" s="32"/>
      <c r="M135" s="170" t="s">
        <v>1</v>
      </c>
      <c r="N135" s="171" t="s">
        <v>36</v>
      </c>
      <c r="O135" s="172">
        <v>0</v>
      </c>
      <c r="P135" s="172">
        <f>O135*H135</f>
        <v>0</v>
      </c>
      <c r="Q135" s="172">
        <v>0</v>
      </c>
      <c r="R135" s="172">
        <f>Q135*H135</f>
        <v>0</v>
      </c>
      <c r="S135" s="172">
        <v>0</v>
      </c>
      <c r="T135" s="173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4" t="s">
        <v>86</v>
      </c>
      <c r="AT135" s="174" t="s">
        <v>158</v>
      </c>
      <c r="AU135" s="174" t="s">
        <v>76</v>
      </c>
      <c r="AY135" s="18" t="s">
        <v>156</v>
      </c>
      <c r="BE135" s="175">
        <f>IF(N135="základní",J135,0)</f>
        <v>0</v>
      </c>
      <c r="BF135" s="175">
        <f>IF(N135="snížená",J135,0)</f>
        <v>0</v>
      </c>
      <c r="BG135" s="175">
        <f>IF(N135="zákl. přenesená",J135,0)</f>
        <v>0</v>
      </c>
      <c r="BH135" s="175">
        <f>IF(N135="sníž. přenesená",J135,0)</f>
        <v>0</v>
      </c>
      <c r="BI135" s="175">
        <f>IF(N135="nulová",J135,0)</f>
        <v>0</v>
      </c>
      <c r="BJ135" s="18" t="s">
        <v>76</v>
      </c>
      <c r="BK135" s="175">
        <f>ROUND(I135*H135,2)</f>
        <v>0</v>
      </c>
      <c r="BL135" s="18" t="s">
        <v>86</v>
      </c>
      <c r="BM135" s="174" t="s">
        <v>104</v>
      </c>
    </row>
    <row r="136" s="2" customFormat="1">
      <c r="A136" s="31"/>
      <c r="B136" s="32"/>
      <c r="C136" s="31"/>
      <c r="D136" s="176" t="s">
        <v>162</v>
      </c>
      <c r="E136" s="31"/>
      <c r="F136" s="177" t="s">
        <v>804</v>
      </c>
      <c r="G136" s="31"/>
      <c r="H136" s="31"/>
      <c r="I136" s="31"/>
      <c r="J136" s="31"/>
      <c r="K136" s="31"/>
      <c r="L136" s="32"/>
      <c r="M136" s="178"/>
      <c r="N136" s="179"/>
      <c r="O136" s="69"/>
      <c r="P136" s="69"/>
      <c r="Q136" s="69"/>
      <c r="R136" s="69"/>
      <c r="S136" s="69"/>
      <c r="T136" s="70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T136" s="18" t="s">
        <v>162</v>
      </c>
      <c r="AU136" s="18" t="s">
        <v>76</v>
      </c>
    </row>
    <row r="137" s="2" customFormat="1" ht="16.5" customHeight="1">
      <c r="A137" s="31"/>
      <c r="B137" s="163"/>
      <c r="C137" s="164" t="s">
        <v>92</v>
      </c>
      <c r="D137" s="164" t="s">
        <v>158</v>
      </c>
      <c r="E137" s="165" t="s">
        <v>805</v>
      </c>
      <c r="F137" s="166" t="s">
        <v>806</v>
      </c>
      <c r="G137" s="167" t="s">
        <v>427</v>
      </c>
      <c r="H137" s="168">
        <v>10</v>
      </c>
      <c r="I137" s="169">
        <v>0</v>
      </c>
      <c r="J137" s="169">
        <f>ROUND(I137*H137,2)</f>
        <v>0</v>
      </c>
      <c r="K137" s="166" t="s">
        <v>1</v>
      </c>
      <c r="L137" s="32"/>
      <c r="M137" s="170" t="s">
        <v>1</v>
      </c>
      <c r="N137" s="171" t="s">
        <v>36</v>
      </c>
      <c r="O137" s="172">
        <v>0</v>
      </c>
      <c r="P137" s="172">
        <f>O137*H137</f>
        <v>0</v>
      </c>
      <c r="Q137" s="172">
        <v>0</v>
      </c>
      <c r="R137" s="172">
        <f>Q137*H137</f>
        <v>0</v>
      </c>
      <c r="S137" s="172">
        <v>0</v>
      </c>
      <c r="T137" s="173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4" t="s">
        <v>86</v>
      </c>
      <c r="AT137" s="174" t="s">
        <v>158</v>
      </c>
      <c r="AU137" s="174" t="s">
        <v>76</v>
      </c>
      <c r="AY137" s="18" t="s">
        <v>156</v>
      </c>
      <c r="BE137" s="175">
        <f>IF(N137="základní",J137,0)</f>
        <v>0</v>
      </c>
      <c r="BF137" s="175">
        <f>IF(N137="snížená",J137,0)</f>
        <v>0</v>
      </c>
      <c r="BG137" s="175">
        <f>IF(N137="zákl. přenesená",J137,0)</f>
        <v>0</v>
      </c>
      <c r="BH137" s="175">
        <f>IF(N137="sníž. přenesená",J137,0)</f>
        <v>0</v>
      </c>
      <c r="BI137" s="175">
        <f>IF(N137="nulová",J137,0)</f>
        <v>0</v>
      </c>
      <c r="BJ137" s="18" t="s">
        <v>76</v>
      </c>
      <c r="BK137" s="175">
        <f>ROUND(I137*H137,2)</f>
        <v>0</v>
      </c>
      <c r="BL137" s="18" t="s">
        <v>86</v>
      </c>
      <c r="BM137" s="174" t="s">
        <v>8</v>
      </c>
    </row>
    <row r="138" s="2" customFormat="1">
      <c r="A138" s="31"/>
      <c r="B138" s="32"/>
      <c r="C138" s="31"/>
      <c r="D138" s="176" t="s">
        <v>162</v>
      </c>
      <c r="E138" s="31"/>
      <c r="F138" s="177" t="s">
        <v>806</v>
      </c>
      <c r="G138" s="31"/>
      <c r="H138" s="31"/>
      <c r="I138" s="31"/>
      <c r="J138" s="31"/>
      <c r="K138" s="31"/>
      <c r="L138" s="32"/>
      <c r="M138" s="178"/>
      <c r="N138" s="179"/>
      <c r="O138" s="69"/>
      <c r="P138" s="69"/>
      <c r="Q138" s="69"/>
      <c r="R138" s="69"/>
      <c r="S138" s="69"/>
      <c r="T138" s="70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T138" s="18" t="s">
        <v>162</v>
      </c>
      <c r="AU138" s="18" t="s">
        <v>76</v>
      </c>
    </row>
    <row r="139" s="2" customFormat="1" ht="24.15" customHeight="1">
      <c r="A139" s="31"/>
      <c r="B139" s="163"/>
      <c r="C139" s="164" t="s">
        <v>95</v>
      </c>
      <c r="D139" s="164" t="s">
        <v>158</v>
      </c>
      <c r="E139" s="165" t="s">
        <v>807</v>
      </c>
      <c r="F139" s="166" t="s">
        <v>808</v>
      </c>
      <c r="G139" s="167" t="s">
        <v>427</v>
      </c>
      <c r="H139" s="168">
        <v>10</v>
      </c>
      <c r="I139" s="169">
        <v>0</v>
      </c>
      <c r="J139" s="169">
        <f>ROUND(I139*H139,2)</f>
        <v>0</v>
      </c>
      <c r="K139" s="166" t="s">
        <v>1</v>
      </c>
      <c r="L139" s="32"/>
      <c r="M139" s="170" t="s">
        <v>1</v>
      </c>
      <c r="N139" s="171" t="s">
        <v>36</v>
      </c>
      <c r="O139" s="172">
        <v>0</v>
      </c>
      <c r="P139" s="172">
        <f>O139*H139</f>
        <v>0</v>
      </c>
      <c r="Q139" s="172">
        <v>0</v>
      </c>
      <c r="R139" s="172">
        <f>Q139*H139</f>
        <v>0</v>
      </c>
      <c r="S139" s="172">
        <v>0</v>
      </c>
      <c r="T139" s="173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4" t="s">
        <v>86</v>
      </c>
      <c r="AT139" s="174" t="s">
        <v>158</v>
      </c>
      <c r="AU139" s="174" t="s">
        <v>76</v>
      </c>
      <c r="AY139" s="18" t="s">
        <v>156</v>
      </c>
      <c r="BE139" s="175">
        <f>IF(N139="základní",J139,0)</f>
        <v>0</v>
      </c>
      <c r="BF139" s="175">
        <f>IF(N139="snížená",J139,0)</f>
        <v>0</v>
      </c>
      <c r="BG139" s="175">
        <f>IF(N139="zákl. přenesená",J139,0)</f>
        <v>0</v>
      </c>
      <c r="BH139" s="175">
        <f>IF(N139="sníž. přenesená",J139,0)</f>
        <v>0</v>
      </c>
      <c r="BI139" s="175">
        <f>IF(N139="nulová",J139,0)</f>
        <v>0</v>
      </c>
      <c r="BJ139" s="18" t="s">
        <v>76</v>
      </c>
      <c r="BK139" s="175">
        <f>ROUND(I139*H139,2)</f>
        <v>0</v>
      </c>
      <c r="BL139" s="18" t="s">
        <v>86</v>
      </c>
      <c r="BM139" s="174" t="s">
        <v>188</v>
      </c>
    </row>
    <row r="140" s="2" customFormat="1">
      <c r="A140" s="31"/>
      <c r="B140" s="32"/>
      <c r="C140" s="31"/>
      <c r="D140" s="176" t="s">
        <v>162</v>
      </c>
      <c r="E140" s="31"/>
      <c r="F140" s="177" t="s">
        <v>808</v>
      </c>
      <c r="G140" s="31"/>
      <c r="H140" s="31"/>
      <c r="I140" s="31"/>
      <c r="J140" s="31"/>
      <c r="K140" s="31"/>
      <c r="L140" s="32"/>
      <c r="M140" s="178"/>
      <c r="N140" s="179"/>
      <c r="O140" s="69"/>
      <c r="P140" s="69"/>
      <c r="Q140" s="69"/>
      <c r="R140" s="69"/>
      <c r="S140" s="69"/>
      <c r="T140" s="70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T140" s="18" t="s">
        <v>162</v>
      </c>
      <c r="AU140" s="18" t="s">
        <v>76</v>
      </c>
    </row>
    <row r="141" s="12" customFormat="1" ht="25.92" customHeight="1">
      <c r="A141" s="12"/>
      <c r="B141" s="151"/>
      <c r="C141" s="12"/>
      <c r="D141" s="152" t="s">
        <v>70</v>
      </c>
      <c r="E141" s="153" t="s">
        <v>809</v>
      </c>
      <c r="F141" s="153" t="s">
        <v>810</v>
      </c>
      <c r="G141" s="12"/>
      <c r="H141" s="12"/>
      <c r="I141" s="12"/>
      <c r="J141" s="154">
        <f>BK141</f>
        <v>0</v>
      </c>
      <c r="K141" s="12"/>
      <c r="L141" s="151"/>
      <c r="M141" s="155"/>
      <c r="N141" s="156"/>
      <c r="O141" s="156"/>
      <c r="P141" s="157">
        <v>0</v>
      </c>
      <c r="Q141" s="156"/>
      <c r="R141" s="157">
        <v>0</v>
      </c>
      <c r="S141" s="156"/>
      <c r="T141" s="158"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52" t="s">
        <v>76</v>
      </c>
      <c r="AT141" s="159" t="s">
        <v>70</v>
      </c>
      <c r="AU141" s="159" t="s">
        <v>71</v>
      </c>
      <c r="AY141" s="152" t="s">
        <v>156</v>
      </c>
      <c r="BK141" s="160">
        <v>0</v>
      </c>
    </row>
    <row r="142" s="12" customFormat="1" ht="25.92" customHeight="1">
      <c r="A142" s="12"/>
      <c r="B142" s="151"/>
      <c r="C142" s="12"/>
      <c r="D142" s="152" t="s">
        <v>70</v>
      </c>
      <c r="E142" s="153" t="s">
        <v>811</v>
      </c>
      <c r="F142" s="153" t="s">
        <v>812</v>
      </c>
      <c r="G142" s="12"/>
      <c r="H142" s="12"/>
      <c r="I142" s="12"/>
      <c r="J142" s="154">
        <f>BK142</f>
        <v>0</v>
      </c>
      <c r="K142" s="12"/>
      <c r="L142" s="151"/>
      <c r="M142" s="155"/>
      <c r="N142" s="156"/>
      <c r="O142" s="156"/>
      <c r="P142" s="157">
        <f>SUM(P143:P148)</f>
        <v>0</v>
      </c>
      <c r="Q142" s="156"/>
      <c r="R142" s="157">
        <f>SUM(R143:R148)</f>
        <v>0</v>
      </c>
      <c r="S142" s="156"/>
      <c r="T142" s="158">
        <f>SUM(T143:T148)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2" t="s">
        <v>76</v>
      </c>
      <c r="AT142" s="159" t="s">
        <v>70</v>
      </c>
      <c r="AU142" s="159" t="s">
        <v>71</v>
      </c>
      <c r="AY142" s="152" t="s">
        <v>156</v>
      </c>
      <c r="BK142" s="160">
        <f>SUM(BK143:BK148)</f>
        <v>0</v>
      </c>
    </row>
    <row r="143" s="2" customFormat="1" ht="16.5" customHeight="1">
      <c r="A143" s="31"/>
      <c r="B143" s="163"/>
      <c r="C143" s="164" t="s">
        <v>177</v>
      </c>
      <c r="D143" s="164" t="s">
        <v>158</v>
      </c>
      <c r="E143" s="165" t="s">
        <v>813</v>
      </c>
      <c r="F143" s="166" t="s">
        <v>814</v>
      </c>
      <c r="G143" s="167" t="s">
        <v>815</v>
      </c>
      <c r="H143" s="168">
        <v>92</v>
      </c>
      <c r="I143" s="169">
        <v>0</v>
      </c>
      <c r="J143" s="169">
        <f>ROUND(I143*H143,2)</f>
        <v>0</v>
      </c>
      <c r="K143" s="166" t="s">
        <v>1</v>
      </c>
      <c r="L143" s="32"/>
      <c r="M143" s="170" t="s">
        <v>1</v>
      </c>
      <c r="N143" s="171" t="s">
        <v>36</v>
      </c>
      <c r="O143" s="172">
        <v>0</v>
      </c>
      <c r="P143" s="172">
        <f>O143*H143</f>
        <v>0</v>
      </c>
      <c r="Q143" s="172">
        <v>0</v>
      </c>
      <c r="R143" s="172">
        <f>Q143*H143</f>
        <v>0</v>
      </c>
      <c r="S143" s="172">
        <v>0</v>
      </c>
      <c r="T143" s="173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4" t="s">
        <v>86</v>
      </c>
      <c r="AT143" s="174" t="s">
        <v>158</v>
      </c>
      <c r="AU143" s="174" t="s">
        <v>76</v>
      </c>
      <c r="AY143" s="18" t="s">
        <v>156</v>
      </c>
      <c r="BE143" s="175">
        <f>IF(N143="základní",J143,0)</f>
        <v>0</v>
      </c>
      <c r="BF143" s="175">
        <f>IF(N143="snížená",J143,0)</f>
        <v>0</v>
      </c>
      <c r="BG143" s="175">
        <f>IF(N143="zákl. přenesená",J143,0)</f>
        <v>0</v>
      </c>
      <c r="BH143" s="175">
        <f>IF(N143="sníž. přenesená",J143,0)</f>
        <v>0</v>
      </c>
      <c r="BI143" s="175">
        <f>IF(N143="nulová",J143,0)</f>
        <v>0</v>
      </c>
      <c r="BJ143" s="18" t="s">
        <v>76</v>
      </c>
      <c r="BK143" s="175">
        <f>ROUND(I143*H143,2)</f>
        <v>0</v>
      </c>
      <c r="BL143" s="18" t="s">
        <v>86</v>
      </c>
      <c r="BM143" s="174" t="s">
        <v>193</v>
      </c>
    </row>
    <row r="144" s="2" customFormat="1">
      <c r="A144" s="31"/>
      <c r="B144" s="32"/>
      <c r="C144" s="31"/>
      <c r="D144" s="176" t="s">
        <v>162</v>
      </c>
      <c r="E144" s="31"/>
      <c r="F144" s="177" t="s">
        <v>814</v>
      </c>
      <c r="G144" s="31"/>
      <c r="H144" s="31"/>
      <c r="I144" s="31"/>
      <c r="J144" s="31"/>
      <c r="K144" s="31"/>
      <c r="L144" s="32"/>
      <c r="M144" s="178"/>
      <c r="N144" s="179"/>
      <c r="O144" s="69"/>
      <c r="P144" s="69"/>
      <c r="Q144" s="69"/>
      <c r="R144" s="69"/>
      <c r="S144" s="69"/>
      <c r="T144" s="70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T144" s="18" t="s">
        <v>162</v>
      </c>
      <c r="AU144" s="18" t="s">
        <v>76</v>
      </c>
    </row>
    <row r="145" s="2" customFormat="1" ht="16.5" customHeight="1">
      <c r="A145" s="31"/>
      <c r="B145" s="163"/>
      <c r="C145" s="164" t="s">
        <v>98</v>
      </c>
      <c r="D145" s="164" t="s">
        <v>158</v>
      </c>
      <c r="E145" s="165" t="s">
        <v>816</v>
      </c>
      <c r="F145" s="166" t="s">
        <v>817</v>
      </c>
      <c r="G145" s="167" t="s">
        <v>356</v>
      </c>
      <c r="H145" s="168">
        <v>30</v>
      </c>
      <c r="I145" s="169">
        <v>0</v>
      </c>
      <c r="J145" s="169">
        <f>ROUND(I145*H145,2)</f>
        <v>0</v>
      </c>
      <c r="K145" s="166" t="s">
        <v>1</v>
      </c>
      <c r="L145" s="32"/>
      <c r="M145" s="170" t="s">
        <v>1</v>
      </c>
      <c r="N145" s="171" t="s">
        <v>36</v>
      </c>
      <c r="O145" s="172">
        <v>0</v>
      </c>
      <c r="P145" s="172">
        <f>O145*H145</f>
        <v>0</v>
      </c>
      <c r="Q145" s="172">
        <v>0</v>
      </c>
      <c r="R145" s="172">
        <f>Q145*H145</f>
        <v>0</v>
      </c>
      <c r="S145" s="172">
        <v>0</v>
      </c>
      <c r="T145" s="173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4" t="s">
        <v>86</v>
      </c>
      <c r="AT145" s="174" t="s">
        <v>158</v>
      </c>
      <c r="AU145" s="174" t="s">
        <v>76</v>
      </c>
      <c r="AY145" s="18" t="s">
        <v>156</v>
      </c>
      <c r="BE145" s="175">
        <f>IF(N145="základní",J145,0)</f>
        <v>0</v>
      </c>
      <c r="BF145" s="175">
        <f>IF(N145="snížená",J145,0)</f>
        <v>0</v>
      </c>
      <c r="BG145" s="175">
        <f>IF(N145="zákl. přenesená",J145,0)</f>
        <v>0</v>
      </c>
      <c r="BH145" s="175">
        <f>IF(N145="sníž. přenesená",J145,0)</f>
        <v>0</v>
      </c>
      <c r="BI145" s="175">
        <f>IF(N145="nulová",J145,0)</f>
        <v>0</v>
      </c>
      <c r="BJ145" s="18" t="s">
        <v>76</v>
      </c>
      <c r="BK145" s="175">
        <f>ROUND(I145*H145,2)</f>
        <v>0</v>
      </c>
      <c r="BL145" s="18" t="s">
        <v>86</v>
      </c>
      <c r="BM145" s="174" t="s">
        <v>198</v>
      </c>
    </row>
    <row r="146" s="2" customFormat="1">
      <c r="A146" s="31"/>
      <c r="B146" s="32"/>
      <c r="C146" s="31"/>
      <c r="D146" s="176" t="s">
        <v>162</v>
      </c>
      <c r="E146" s="31"/>
      <c r="F146" s="177" t="s">
        <v>817</v>
      </c>
      <c r="G146" s="31"/>
      <c r="H146" s="31"/>
      <c r="I146" s="31"/>
      <c r="J146" s="31"/>
      <c r="K146" s="31"/>
      <c r="L146" s="32"/>
      <c r="M146" s="178"/>
      <c r="N146" s="179"/>
      <c r="O146" s="69"/>
      <c r="P146" s="69"/>
      <c r="Q146" s="69"/>
      <c r="R146" s="69"/>
      <c r="S146" s="69"/>
      <c r="T146" s="70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T146" s="18" t="s">
        <v>162</v>
      </c>
      <c r="AU146" s="18" t="s">
        <v>76</v>
      </c>
    </row>
    <row r="147" s="2" customFormat="1" ht="16.5" customHeight="1">
      <c r="A147" s="31"/>
      <c r="B147" s="163"/>
      <c r="C147" s="164" t="s">
        <v>104</v>
      </c>
      <c r="D147" s="164" t="s">
        <v>158</v>
      </c>
      <c r="E147" s="165" t="s">
        <v>818</v>
      </c>
      <c r="F147" s="166" t="s">
        <v>819</v>
      </c>
      <c r="G147" s="167" t="s">
        <v>820</v>
      </c>
      <c r="H147" s="168">
        <v>1</v>
      </c>
      <c r="I147" s="169">
        <v>0</v>
      </c>
      <c r="J147" s="169">
        <f>ROUND(I147*H147,2)</f>
        <v>0</v>
      </c>
      <c r="K147" s="166" t="s">
        <v>1</v>
      </c>
      <c r="L147" s="32"/>
      <c r="M147" s="170" t="s">
        <v>1</v>
      </c>
      <c r="N147" s="171" t="s">
        <v>36</v>
      </c>
      <c r="O147" s="172">
        <v>0</v>
      </c>
      <c r="P147" s="172">
        <f>O147*H147</f>
        <v>0</v>
      </c>
      <c r="Q147" s="172">
        <v>0</v>
      </c>
      <c r="R147" s="172">
        <f>Q147*H147</f>
        <v>0</v>
      </c>
      <c r="S147" s="172">
        <v>0</v>
      </c>
      <c r="T147" s="173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4" t="s">
        <v>86</v>
      </c>
      <c r="AT147" s="174" t="s">
        <v>158</v>
      </c>
      <c r="AU147" s="174" t="s">
        <v>76</v>
      </c>
      <c r="AY147" s="18" t="s">
        <v>156</v>
      </c>
      <c r="BE147" s="175">
        <f>IF(N147="základní",J147,0)</f>
        <v>0</v>
      </c>
      <c r="BF147" s="175">
        <f>IF(N147="snížená",J147,0)</f>
        <v>0</v>
      </c>
      <c r="BG147" s="175">
        <f>IF(N147="zákl. přenesená",J147,0)</f>
        <v>0</v>
      </c>
      <c r="BH147" s="175">
        <f>IF(N147="sníž. přenesená",J147,0)</f>
        <v>0</v>
      </c>
      <c r="BI147" s="175">
        <f>IF(N147="nulová",J147,0)</f>
        <v>0</v>
      </c>
      <c r="BJ147" s="18" t="s">
        <v>76</v>
      </c>
      <c r="BK147" s="175">
        <f>ROUND(I147*H147,2)</f>
        <v>0</v>
      </c>
      <c r="BL147" s="18" t="s">
        <v>86</v>
      </c>
      <c r="BM147" s="174" t="s">
        <v>202</v>
      </c>
    </row>
    <row r="148" s="2" customFormat="1">
      <c r="A148" s="31"/>
      <c r="B148" s="32"/>
      <c r="C148" s="31"/>
      <c r="D148" s="176" t="s">
        <v>162</v>
      </c>
      <c r="E148" s="31"/>
      <c r="F148" s="177" t="s">
        <v>819</v>
      </c>
      <c r="G148" s="31"/>
      <c r="H148" s="31"/>
      <c r="I148" s="31"/>
      <c r="J148" s="31"/>
      <c r="K148" s="31"/>
      <c r="L148" s="32"/>
      <c r="M148" s="178"/>
      <c r="N148" s="179"/>
      <c r="O148" s="69"/>
      <c r="P148" s="69"/>
      <c r="Q148" s="69"/>
      <c r="R148" s="69"/>
      <c r="S148" s="69"/>
      <c r="T148" s="70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T148" s="18" t="s">
        <v>162</v>
      </c>
      <c r="AU148" s="18" t="s">
        <v>76</v>
      </c>
    </row>
    <row r="149" s="12" customFormat="1" ht="25.92" customHeight="1">
      <c r="A149" s="12"/>
      <c r="B149" s="151"/>
      <c r="C149" s="12"/>
      <c r="D149" s="152" t="s">
        <v>70</v>
      </c>
      <c r="E149" s="153" t="s">
        <v>821</v>
      </c>
      <c r="F149" s="153" t="s">
        <v>822</v>
      </c>
      <c r="G149" s="12"/>
      <c r="H149" s="12"/>
      <c r="I149" s="12"/>
      <c r="J149" s="154">
        <f>BK149</f>
        <v>0</v>
      </c>
      <c r="K149" s="12"/>
      <c r="L149" s="151"/>
      <c r="M149" s="155"/>
      <c r="N149" s="156"/>
      <c r="O149" s="156"/>
      <c r="P149" s="157">
        <f>SUM(P150:P155)</f>
        <v>0</v>
      </c>
      <c r="Q149" s="156"/>
      <c r="R149" s="157">
        <f>SUM(R150:R155)</f>
        <v>0</v>
      </c>
      <c r="S149" s="156"/>
      <c r="T149" s="158">
        <f>SUM(T150:T155)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52" t="s">
        <v>76</v>
      </c>
      <c r="AT149" s="159" t="s">
        <v>70</v>
      </c>
      <c r="AU149" s="159" t="s">
        <v>71</v>
      </c>
      <c r="AY149" s="152" t="s">
        <v>156</v>
      </c>
      <c r="BK149" s="160">
        <f>SUM(BK150:BK155)</f>
        <v>0</v>
      </c>
    </row>
    <row r="150" s="2" customFormat="1" ht="16.5" customHeight="1">
      <c r="A150" s="31"/>
      <c r="B150" s="163"/>
      <c r="C150" s="164" t="s">
        <v>107</v>
      </c>
      <c r="D150" s="164" t="s">
        <v>158</v>
      </c>
      <c r="E150" s="165" t="s">
        <v>823</v>
      </c>
      <c r="F150" s="166" t="s">
        <v>824</v>
      </c>
      <c r="G150" s="167" t="s">
        <v>815</v>
      </c>
      <c r="H150" s="168">
        <v>92</v>
      </c>
      <c r="I150" s="169">
        <v>0</v>
      </c>
      <c r="J150" s="169">
        <f>ROUND(I150*H150,2)</f>
        <v>0</v>
      </c>
      <c r="K150" s="166" t="s">
        <v>1</v>
      </c>
      <c r="L150" s="32"/>
      <c r="M150" s="170" t="s">
        <v>1</v>
      </c>
      <c r="N150" s="171" t="s">
        <v>36</v>
      </c>
      <c r="O150" s="172">
        <v>0</v>
      </c>
      <c r="P150" s="172">
        <f>O150*H150</f>
        <v>0</v>
      </c>
      <c r="Q150" s="172">
        <v>0</v>
      </c>
      <c r="R150" s="172">
        <f>Q150*H150</f>
        <v>0</v>
      </c>
      <c r="S150" s="172">
        <v>0</v>
      </c>
      <c r="T150" s="173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4" t="s">
        <v>86</v>
      </c>
      <c r="AT150" s="174" t="s">
        <v>158</v>
      </c>
      <c r="AU150" s="174" t="s">
        <v>76</v>
      </c>
      <c r="AY150" s="18" t="s">
        <v>156</v>
      </c>
      <c r="BE150" s="175">
        <f>IF(N150="základní",J150,0)</f>
        <v>0</v>
      </c>
      <c r="BF150" s="175">
        <f>IF(N150="snížená",J150,0)</f>
        <v>0</v>
      </c>
      <c r="BG150" s="175">
        <f>IF(N150="zákl. přenesená",J150,0)</f>
        <v>0</v>
      </c>
      <c r="BH150" s="175">
        <f>IF(N150="sníž. přenesená",J150,0)</f>
        <v>0</v>
      </c>
      <c r="BI150" s="175">
        <f>IF(N150="nulová",J150,0)</f>
        <v>0</v>
      </c>
      <c r="BJ150" s="18" t="s">
        <v>76</v>
      </c>
      <c r="BK150" s="175">
        <f>ROUND(I150*H150,2)</f>
        <v>0</v>
      </c>
      <c r="BL150" s="18" t="s">
        <v>86</v>
      </c>
      <c r="BM150" s="174" t="s">
        <v>208</v>
      </c>
    </row>
    <row r="151" s="2" customFormat="1">
      <c r="A151" s="31"/>
      <c r="B151" s="32"/>
      <c r="C151" s="31"/>
      <c r="D151" s="176" t="s">
        <v>162</v>
      </c>
      <c r="E151" s="31"/>
      <c r="F151" s="177" t="s">
        <v>824</v>
      </c>
      <c r="G151" s="31"/>
      <c r="H151" s="31"/>
      <c r="I151" s="31"/>
      <c r="J151" s="31"/>
      <c r="K151" s="31"/>
      <c r="L151" s="32"/>
      <c r="M151" s="178"/>
      <c r="N151" s="179"/>
      <c r="O151" s="69"/>
      <c r="P151" s="69"/>
      <c r="Q151" s="69"/>
      <c r="R151" s="69"/>
      <c r="S151" s="69"/>
      <c r="T151" s="70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T151" s="18" t="s">
        <v>162</v>
      </c>
      <c r="AU151" s="18" t="s">
        <v>76</v>
      </c>
    </row>
    <row r="152" s="2" customFormat="1" ht="16.5" customHeight="1">
      <c r="A152" s="31"/>
      <c r="B152" s="163"/>
      <c r="C152" s="164" t="s">
        <v>8</v>
      </c>
      <c r="D152" s="164" t="s">
        <v>158</v>
      </c>
      <c r="E152" s="165" t="s">
        <v>825</v>
      </c>
      <c r="F152" s="166" t="s">
        <v>817</v>
      </c>
      <c r="G152" s="167" t="s">
        <v>356</v>
      </c>
      <c r="H152" s="168">
        <v>30</v>
      </c>
      <c r="I152" s="169">
        <v>0</v>
      </c>
      <c r="J152" s="169">
        <f>ROUND(I152*H152,2)</f>
        <v>0</v>
      </c>
      <c r="K152" s="166" t="s">
        <v>1</v>
      </c>
      <c r="L152" s="32"/>
      <c r="M152" s="170" t="s">
        <v>1</v>
      </c>
      <c r="N152" s="171" t="s">
        <v>36</v>
      </c>
      <c r="O152" s="172">
        <v>0</v>
      </c>
      <c r="P152" s="172">
        <f>O152*H152</f>
        <v>0</v>
      </c>
      <c r="Q152" s="172">
        <v>0</v>
      </c>
      <c r="R152" s="172">
        <f>Q152*H152</f>
        <v>0</v>
      </c>
      <c r="S152" s="172">
        <v>0</v>
      </c>
      <c r="T152" s="173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4" t="s">
        <v>86</v>
      </c>
      <c r="AT152" s="174" t="s">
        <v>158</v>
      </c>
      <c r="AU152" s="174" t="s">
        <v>76</v>
      </c>
      <c r="AY152" s="18" t="s">
        <v>156</v>
      </c>
      <c r="BE152" s="175">
        <f>IF(N152="základní",J152,0)</f>
        <v>0</v>
      </c>
      <c r="BF152" s="175">
        <f>IF(N152="snížená",J152,0)</f>
        <v>0</v>
      </c>
      <c r="BG152" s="175">
        <f>IF(N152="zákl. přenesená",J152,0)</f>
        <v>0</v>
      </c>
      <c r="BH152" s="175">
        <f>IF(N152="sníž. přenesená",J152,0)</f>
        <v>0</v>
      </c>
      <c r="BI152" s="175">
        <f>IF(N152="nulová",J152,0)</f>
        <v>0</v>
      </c>
      <c r="BJ152" s="18" t="s">
        <v>76</v>
      </c>
      <c r="BK152" s="175">
        <f>ROUND(I152*H152,2)</f>
        <v>0</v>
      </c>
      <c r="BL152" s="18" t="s">
        <v>86</v>
      </c>
      <c r="BM152" s="174" t="s">
        <v>213</v>
      </c>
    </row>
    <row r="153" s="2" customFormat="1">
      <c r="A153" s="31"/>
      <c r="B153" s="32"/>
      <c r="C153" s="31"/>
      <c r="D153" s="176" t="s">
        <v>162</v>
      </c>
      <c r="E153" s="31"/>
      <c r="F153" s="177" t="s">
        <v>817</v>
      </c>
      <c r="G153" s="31"/>
      <c r="H153" s="31"/>
      <c r="I153" s="31"/>
      <c r="J153" s="31"/>
      <c r="K153" s="31"/>
      <c r="L153" s="32"/>
      <c r="M153" s="178"/>
      <c r="N153" s="179"/>
      <c r="O153" s="69"/>
      <c r="P153" s="69"/>
      <c r="Q153" s="69"/>
      <c r="R153" s="69"/>
      <c r="S153" s="69"/>
      <c r="T153" s="70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T153" s="18" t="s">
        <v>162</v>
      </c>
      <c r="AU153" s="18" t="s">
        <v>76</v>
      </c>
    </row>
    <row r="154" s="2" customFormat="1" ht="24.15" customHeight="1">
      <c r="A154" s="31"/>
      <c r="B154" s="163"/>
      <c r="C154" s="164" t="s">
        <v>215</v>
      </c>
      <c r="D154" s="164" t="s">
        <v>158</v>
      </c>
      <c r="E154" s="165" t="s">
        <v>826</v>
      </c>
      <c r="F154" s="166" t="s">
        <v>827</v>
      </c>
      <c r="G154" s="167" t="s">
        <v>820</v>
      </c>
      <c r="H154" s="168">
        <v>1</v>
      </c>
      <c r="I154" s="169">
        <v>0</v>
      </c>
      <c r="J154" s="169">
        <f>ROUND(I154*H154,2)</f>
        <v>0</v>
      </c>
      <c r="K154" s="166" t="s">
        <v>1</v>
      </c>
      <c r="L154" s="32"/>
      <c r="M154" s="170" t="s">
        <v>1</v>
      </c>
      <c r="N154" s="171" t="s">
        <v>36</v>
      </c>
      <c r="O154" s="172">
        <v>0</v>
      </c>
      <c r="P154" s="172">
        <f>O154*H154</f>
        <v>0</v>
      </c>
      <c r="Q154" s="172">
        <v>0</v>
      </c>
      <c r="R154" s="172">
        <f>Q154*H154</f>
        <v>0</v>
      </c>
      <c r="S154" s="172">
        <v>0</v>
      </c>
      <c r="T154" s="173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4" t="s">
        <v>86</v>
      </c>
      <c r="AT154" s="174" t="s">
        <v>158</v>
      </c>
      <c r="AU154" s="174" t="s">
        <v>76</v>
      </c>
      <c r="AY154" s="18" t="s">
        <v>156</v>
      </c>
      <c r="BE154" s="175">
        <f>IF(N154="základní",J154,0)</f>
        <v>0</v>
      </c>
      <c r="BF154" s="175">
        <f>IF(N154="snížená",J154,0)</f>
        <v>0</v>
      </c>
      <c r="BG154" s="175">
        <f>IF(N154="zákl. přenesená",J154,0)</f>
        <v>0</v>
      </c>
      <c r="BH154" s="175">
        <f>IF(N154="sníž. přenesená",J154,0)</f>
        <v>0</v>
      </c>
      <c r="BI154" s="175">
        <f>IF(N154="nulová",J154,0)</f>
        <v>0</v>
      </c>
      <c r="BJ154" s="18" t="s">
        <v>76</v>
      </c>
      <c r="BK154" s="175">
        <f>ROUND(I154*H154,2)</f>
        <v>0</v>
      </c>
      <c r="BL154" s="18" t="s">
        <v>86</v>
      </c>
      <c r="BM154" s="174" t="s">
        <v>218</v>
      </c>
    </row>
    <row r="155" s="2" customFormat="1">
      <c r="A155" s="31"/>
      <c r="B155" s="32"/>
      <c r="C155" s="31"/>
      <c r="D155" s="176" t="s">
        <v>162</v>
      </c>
      <c r="E155" s="31"/>
      <c r="F155" s="177" t="s">
        <v>827</v>
      </c>
      <c r="G155" s="31"/>
      <c r="H155" s="31"/>
      <c r="I155" s="31"/>
      <c r="J155" s="31"/>
      <c r="K155" s="31"/>
      <c r="L155" s="32"/>
      <c r="M155" s="178"/>
      <c r="N155" s="179"/>
      <c r="O155" s="69"/>
      <c r="P155" s="69"/>
      <c r="Q155" s="69"/>
      <c r="R155" s="69"/>
      <c r="S155" s="69"/>
      <c r="T155" s="70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T155" s="18" t="s">
        <v>162</v>
      </c>
      <c r="AU155" s="18" t="s">
        <v>76</v>
      </c>
    </row>
    <row r="156" s="12" customFormat="1" ht="25.92" customHeight="1">
      <c r="A156" s="12"/>
      <c r="B156" s="151"/>
      <c r="C156" s="12"/>
      <c r="D156" s="152" t="s">
        <v>70</v>
      </c>
      <c r="E156" s="153" t="s">
        <v>828</v>
      </c>
      <c r="F156" s="153" t="s">
        <v>829</v>
      </c>
      <c r="G156" s="12"/>
      <c r="H156" s="12"/>
      <c r="I156" s="12"/>
      <c r="J156" s="154">
        <f>BK156</f>
        <v>0</v>
      </c>
      <c r="K156" s="12"/>
      <c r="L156" s="151"/>
      <c r="M156" s="155"/>
      <c r="N156" s="156"/>
      <c r="O156" s="156"/>
      <c r="P156" s="157">
        <f>SUM(P157:P184)</f>
        <v>0</v>
      </c>
      <c r="Q156" s="156"/>
      <c r="R156" s="157">
        <f>SUM(R157:R184)</f>
        <v>0</v>
      </c>
      <c r="S156" s="156"/>
      <c r="T156" s="158">
        <f>SUM(T157:T184)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52" t="s">
        <v>76</v>
      </c>
      <c r="AT156" s="159" t="s">
        <v>70</v>
      </c>
      <c r="AU156" s="159" t="s">
        <v>71</v>
      </c>
      <c r="AY156" s="152" t="s">
        <v>156</v>
      </c>
      <c r="BK156" s="160">
        <f>SUM(BK157:BK184)</f>
        <v>0</v>
      </c>
    </row>
    <row r="157" s="2" customFormat="1" ht="24.15" customHeight="1">
      <c r="A157" s="31"/>
      <c r="B157" s="163"/>
      <c r="C157" s="164" t="s">
        <v>188</v>
      </c>
      <c r="D157" s="164" t="s">
        <v>158</v>
      </c>
      <c r="E157" s="165" t="s">
        <v>830</v>
      </c>
      <c r="F157" s="166" t="s">
        <v>831</v>
      </c>
      <c r="G157" s="167" t="s">
        <v>820</v>
      </c>
      <c r="H157" s="168">
        <v>1</v>
      </c>
      <c r="I157" s="169">
        <v>0</v>
      </c>
      <c r="J157" s="169">
        <f>ROUND(I157*H157,2)</f>
        <v>0</v>
      </c>
      <c r="K157" s="166" t="s">
        <v>1</v>
      </c>
      <c r="L157" s="32"/>
      <c r="M157" s="170" t="s">
        <v>1</v>
      </c>
      <c r="N157" s="171" t="s">
        <v>36</v>
      </c>
      <c r="O157" s="172">
        <v>0</v>
      </c>
      <c r="P157" s="172">
        <f>O157*H157</f>
        <v>0</v>
      </c>
      <c r="Q157" s="172">
        <v>0</v>
      </c>
      <c r="R157" s="172">
        <f>Q157*H157</f>
        <v>0</v>
      </c>
      <c r="S157" s="172">
        <v>0</v>
      </c>
      <c r="T157" s="173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4" t="s">
        <v>86</v>
      </c>
      <c r="AT157" s="174" t="s">
        <v>158</v>
      </c>
      <c r="AU157" s="174" t="s">
        <v>76</v>
      </c>
      <c r="AY157" s="18" t="s">
        <v>156</v>
      </c>
      <c r="BE157" s="175">
        <f>IF(N157="základní",J157,0)</f>
        <v>0</v>
      </c>
      <c r="BF157" s="175">
        <f>IF(N157="snížená",J157,0)</f>
        <v>0</v>
      </c>
      <c r="BG157" s="175">
        <f>IF(N157="zákl. přenesená",J157,0)</f>
        <v>0</v>
      </c>
      <c r="BH157" s="175">
        <f>IF(N157="sníž. přenesená",J157,0)</f>
        <v>0</v>
      </c>
      <c r="BI157" s="175">
        <f>IF(N157="nulová",J157,0)</f>
        <v>0</v>
      </c>
      <c r="BJ157" s="18" t="s">
        <v>76</v>
      </c>
      <c r="BK157" s="175">
        <f>ROUND(I157*H157,2)</f>
        <v>0</v>
      </c>
      <c r="BL157" s="18" t="s">
        <v>86</v>
      </c>
      <c r="BM157" s="174" t="s">
        <v>222</v>
      </c>
    </row>
    <row r="158" s="2" customFormat="1">
      <c r="A158" s="31"/>
      <c r="B158" s="32"/>
      <c r="C158" s="31"/>
      <c r="D158" s="176" t="s">
        <v>162</v>
      </c>
      <c r="E158" s="31"/>
      <c r="F158" s="177" t="s">
        <v>831</v>
      </c>
      <c r="G158" s="31"/>
      <c r="H158" s="31"/>
      <c r="I158" s="31"/>
      <c r="J158" s="31"/>
      <c r="K158" s="31"/>
      <c r="L158" s="32"/>
      <c r="M158" s="178"/>
      <c r="N158" s="179"/>
      <c r="O158" s="69"/>
      <c r="P158" s="69"/>
      <c r="Q158" s="69"/>
      <c r="R158" s="69"/>
      <c r="S158" s="69"/>
      <c r="T158" s="70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T158" s="18" t="s">
        <v>162</v>
      </c>
      <c r="AU158" s="18" t="s">
        <v>76</v>
      </c>
    </row>
    <row r="159" s="2" customFormat="1" ht="21.75" customHeight="1">
      <c r="A159" s="31"/>
      <c r="B159" s="163"/>
      <c r="C159" s="164" t="s">
        <v>226</v>
      </c>
      <c r="D159" s="164" t="s">
        <v>158</v>
      </c>
      <c r="E159" s="165" t="s">
        <v>832</v>
      </c>
      <c r="F159" s="166" t="s">
        <v>833</v>
      </c>
      <c r="G159" s="167" t="s">
        <v>820</v>
      </c>
      <c r="H159" s="168">
        <v>1</v>
      </c>
      <c r="I159" s="169">
        <v>0</v>
      </c>
      <c r="J159" s="169">
        <f>ROUND(I159*H159,2)</f>
        <v>0</v>
      </c>
      <c r="K159" s="166" t="s">
        <v>1</v>
      </c>
      <c r="L159" s="32"/>
      <c r="M159" s="170" t="s">
        <v>1</v>
      </c>
      <c r="N159" s="171" t="s">
        <v>36</v>
      </c>
      <c r="O159" s="172">
        <v>0</v>
      </c>
      <c r="P159" s="172">
        <f>O159*H159</f>
        <v>0</v>
      </c>
      <c r="Q159" s="172">
        <v>0</v>
      </c>
      <c r="R159" s="172">
        <f>Q159*H159</f>
        <v>0</v>
      </c>
      <c r="S159" s="172">
        <v>0</v>
      </c>
      <c r="T159" s="173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4" t="s">
        <v>86</v>
      </c>
      <c r="AT159" s="174" t="s">
        <v>158</v>
      </c>
      <c r="AU159" s="174" t="s">
        <v>76</v>
      </c>
      <c r="AY159" s="18" t="s">
        <v>156</v>
      </c>
      <c r="BE159" s="175">
        <f>IF(N159="základní",J159,0)</f>
        <v>0</v>
      </c>
      <c r="BF159" s="175">
        <f>IF(N159="snížená",J159,0)</f>
        <v>0</v>
      </c>
      <c r="BG159" s="175">
        <f>IF(N159="zákl. přenesená",J159,0)</f>
        <v>0</v>
      </c>
      <c r="BH159" s="175">
        <f>IF(N159="sníž. přenesená",J159,0)</f>
        <v>0</v>
      </c>
      <c r="BI159" s="175">
        <f>IF(N159="nulová",J159,0)</f>
        <v>0</v>
      </c>
      <c r="BJ159" s="18" t="s">
        <v>76</v>
      </c>
      <c r="BK159" s="175">
        <f>ROUND(I159*H159,2)</f>
        <v>0</v>
      </c>
      <c r="BL159" s="18" t="s">
        <v>86</v>
      </c>
      <c r="BM159" s="174" t="s">
        <v>229</v>
      </c>
    </row>
    <row r="160" s="2" customFormat="1">
      <c r="A160" s="31"/>
      <c r="B160" s="32"/>
      <c r="C160" s="31"/>
      <c r="D160" s="176" t="s">
        <v>162</v>
      </c>
      <c r="E160" s="31"/>
      <c r="F160" s="177" t="s">
        <v>833</v>
      </c>
      <c r="G160" s="31"/>
      <c r="H160" s="31"/>
      <c r="I160" s="31"/>
      <c r="J160" s="31"/>
      <c r="K160" s="31"/>
      <c r="L160" s="32"/>
      <c r="M160" s="178"/>
      <c r="N160" s="179"/>
      <c r="O160" s="69"/>
      <c r="P160" s="69"/>
      <c r="Q160" s="69"/>
      <c r="R160" s="69"/>
      <c r="S160" s="69"/>
      <c r="T160" s="70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T160" s="18" t="s">
        <v>162</v>
      </c>
      <c r="AU160" s="18" t="s">
        <v>76</v>
      </c>
    </row>
    <row r="161" s="2" customFormat="1" ht="16.5" customHeight="1">
      <c r="A161" s="31"/>
      <c r="B161" s="163"/>
      <c r="C161" s="164" t="s">
        <v>193</v>
      </c>
      <c r="D161" s="164" t="s">
        <v>158</v>
      </c>
      <c r="E161" s="165" t="s">
        <v>834</v>
      </c>
      <c r="F161" s="166" t="s">
        <v>835</v>
      </c>
      <c r="G161" s="167" t="s">
        <v>820</v>
      </c>
      <c r="H161" s="168">
        <v>1</v>
      </c>
      <c r="I161" s="169">
        <v>0</v>
      </c>
      <c r="J161" s="169">
        <f>ROUND(I161*H161,2)</f>
        <v>0</v>
      </c>
      <c r="K161" s="166" t="s">
        <v>1</v>
      </c>
      <c r="L161" s="32"/>
      <c r="M161" s="170" t="s">
        <v>1</v>
      </c>
      <c r="N161" s="171" t="s">
        <v>36</v>
      </c>
      <c r="O161" s="172">
        <v>0</v>
      </c>
      <c r="P161" s="172">
        <f>O161*H161</f>
        <v>0</v>
      </c>
      <c r="Q161" s="172">
        <v>0</v>
      </c>
      <c r="R161" s="172">
        <f>Q161*H161</f>
        <v>0</v>
      </c>
      <c r="S161" s="172">
        <v>0</v>
      </c>
      <c r="T161" s="173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4" t="s">
        <v>86</v>
      </c>
      <c r="AT161" s="174" t="s">
        <v>158</v>
      </c>
      <c r="AU161" s="174" t="s">
        <v>76</v>
      </c>
      <c r="AY161" s="18" t="s">
        <v>156</v>
      </c>
      <c r="BE161" s="175">
        <f>IF(N161="základní",J161,0)</f>
        <v>0</v>
      </c>
      <c r="BF161" s="175">
        <f>IF(N161="snížená",J161,0)</f>
        <v>0</v>
      </c>
      <c r="BG161" s="175">
        <f>IF(N161="zákl. přenesená",J161,0)</f>
        <v>0</v>
      </c>
      <c r="BH161" s="175">
        <f>IF(N161="sníž. přenesená",J161,0)</f>
        <v>0</v>
      </c>
      <c r="BI161" s="175">
        <f>IF(N161="nulová",J161,0)</f>
        <v>0</v>
      </c>
      <c r="BJ161" s="18" t="s">
        <v>76</v>
      </c>
      <c r="BK161" s="175">
        <f>ROUND(I161*H161,2)</f>
        <v>0</v>
      </c>
      <c r="BL161" s="18" t="s">
        <v>86</v>
      </c>
      <c r="BM161" s="174" t="s">
        <v>235</v>
      </c>
    </row>
    <row r="162" s="2" customFormat="1">
      <c r="A162" s="31"/>
      <c r="B162" s="32"/>
      <c r="C162" s="31"/>
      <c r="D162" s="176" t="s">
        <v>162</v>
      </c>
      <c r="E162" s="31"/>
      <c r="F162" s="177" t="s">
        <v>835</v>
      </c>
      <c r="G162" s="31"/>
      <c r="H162" s="31"/>
      <c r="I162" s="31"/>
      <c r="J162" s="31"/>
      <c r="K162" s="31"/>
      <c r="L162" s="32"/>
      <c r="M162" s="178"/>
      <c r="N162" s="179"/>
      <c r="O162" s="69"/>
      <c r="P162" s="69"/>
      <c r="Q162" s="69"/>
      <c r="R162" s="69"/>
      <c r="S162" s="69"/>
      <c r="T162" s="70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T162" s="18" t="s">
        <v>162</v>
      </c>
      <c r="AU162" s="18" t="s">
        <v>76</v>
      </c>
    </row>
    <row r="163" s="2" customFormat="1" ht="16.5" customHeight="1">
      <c r="A163" s="31"/>
      <c r="B163" s="163"/>
      <c r="C163" s="164" t="s">
        <v>238</v>
      </c>
      <c r="D163" s="164" t="s">
        <v>158</v>
      </c>
      <c r="E163" s="165" t="s">
        <v>836</v>
      </c>
      <c r="F163" s="166" t="s">
        <v>837</v>
      </c>
      <c r="G163" s="167" t="s">
        <v>820</v>
      </c>
      <c r="H163" s="168">
        <v>1</v>
      </c>
      <c r="I163" s="169">
        <v>0</v>
      </c>
      <c r="J163" s="169">
        <f>ROUND(I163*H163,2)</f>
        <v>0</v>
      </c>
      <c r="K163" s="166" t="s">
        <v>1</v>
      </c>
      <c r="L163" s="32"/>
      <c r="M163" s="170" t="s">
        <v>1</v>
      </c>
      <c r="N163" s="171" t="s">
        <v>36</v>
      </c>
      <c r="O163" s="172">
        <v>0</v>
      </c>
      <c r="P163" s="172">
        <f>O163*H163</f>
        <v>0</v>
      </c>
      <c r="Q163" s="172">
        <v>0</v>
      </c>
      <c r="R163" s="172">
        <f>Q163*H163</f>
        <v>0</v>
      </c>
      <c r="S163" s="172">
        <v>0</v>
      </c>
      <c r="T163" s="173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4" t="s">
        <v>86</v>
      </c>
      <c r="AT163" s="174" t="s">
        <v>158</v>
      </c>
      <c r="AU163" s="174" t="s">
        <v>76</v>
      </c>
      <c r="AY163" s="18" t="s">
        <v>156</v>
      </c>
      <c r="BE163" s="175">
        <f>IF(N163="základní",J163,0)</f>
        <v>0</v>
      </c>
      <c r="BF163" s="175">
        <f>IF(N163="snížená",J163,0)</f>
        <v>0</v>
      </c>
      <c r="BG163" s="175">
        <f>IF(N163="zákl. přenesená",J163,0)</f>
        <v>0</v>
      </c>
      <c r="BH163" s="175">
        <f>IF(N163="sníž. přenesená",J163,0)</f>
        <v>0</v>
      </c>
      <c r="BI163" s="175">
        <f>IF(N163="nulová",J163,0)</f>
        <v>0</v>
      </c>
      <c r="BJ163" s="18" t="s">
        <v>76</v>
      </c>
      <c r="BK163" s="175">
        <f>ROUND(I163*H163,2)</f>
        <v>0</v>
      </c>
      <c r="BL163" s="18" t="s">
        <v>86</v>
      </c>
      <c r="BM163" s="174" t="s">
        <v>242</v>
      </c>
    </row>
    <row r="164" s="2" customFormat="1">
      <c r="A164" s="31"/>
      <c r="B164" s="32"/>
      <c r="C164" s="31"/>
      <c r="D164" s="176" t="s">
        <v>162</v>
      </c>
      <c r="E164" s="31"/>
      <c r="F164" s="177" t="s">
        <v>837</v>
      </c>
      <c r="G164" s="31"/>
      <c r="H164" s="31"/>
      <c r="I164" s="31"/>
      <c r="J164" s="31"/>
      <c r="K164" s="31"/>
      <c r="L164" s="32"/>
      <c r="M164" s="178"/>
      <c r="N164" s="179"/>
      <c r="O164" s="69"/>
      <c r="P164" s="69"/>
      <c r="Q164" s="69"/>
      <c r="R164" s="69"/>
      <c r="S164" s="69"/>
      <c r="T164" s="70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T164" s="18" t="s">
        <v>162</v>
      </c>
      <c r="AU164" s="18" t="s">
        <v>76</v>
      </c>
    </row>
    <row r="165" s="2" customFormat="1" ht="21.75" customHeight="1">
      <c r="A165" s="31"/>
      <c r="B165" s="163"/>
      <c r="C165" s="164" t="s">
        <v>198</v>
      </c>
      <c r="D165" s="164" t="s">
        <v>158</v>
      </c>
      <c r="E165" s="165" t="s">
        <v>838</v>
      </c>
      <c r="F165" s="166" t="s">
        <v>839</v>
      </c>
      <c r="G165" s="167" t="s">
        <v>820</v>
      </c>
      <c r="H165" s="168">
        <v>1</v>
      </c>
      <c r="I165" s="169">
        <v>0</v>
      </c>
      <c r="J165" s="169">
        <f>ROUND(I165*H165,2)</f>
        <v>0</v>
      </c>
      <c r="K165" s="166" t="s">
        <v>1</v>
      </c>
      <c r="L165" s="32"/>
      <c r="M165" s="170" t="s">
        <v>1</v>
      </c>
      <c r="N165" s="171" t="s">
        <v>36</v>
      </c>
      <c r="O165" s="172">
        <v>0</v>
      </c>
      <c r="P165" s="172">
        <f>O165*H165</f>
        <v>0</v>
      </c>
      <c r="Q165" s="172">
        <v>0</v>
      </c>
      <c r="R165" s="172">
        <f>Q165*H165</f>
        <v>0</v>
      </c>
      <c r="S165" s="172">
        <v>0</v>
      </c>
      <c r="T165" s="173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4" t="s">
        <v>86</v>
      </c>
      <c r="AT165" s="174" t="s">
        <v>158</v>
      </c>
      <c r="AU165" s="174" t="s">
        <v>76</v>
      </c>
      <c r="AY165" s="18" t="s">
        <v>156</v>
      </c>
      <c r="BE165" s="175">
        <f>IF(N165="základní",J165,0)</f>
        <v>0</v>
      </c>
      <c r="BF165" s="175">
        <f>IF(N165="snížená",J165,0)</f>
        <v>0</v>
      </c>
      <c r="BG165" s="175">
        <f>IF(N165="zákl. přenesená",J165,0)</f>
        <v>0</v>
      </c>
      <c r="BH165" s="175">
        <f>IF(N165="sníž. přenesená",J165,0)</f>
        <v>0</v>
      </c>
      <c r="BI165" s="175">
        <f>IF(N165="nulová",J165,0)</f>
        <v>0</v>
      </c>
      <c r="BJ165" s="18" t="s">
        <v>76</v>
      </c>
      <c r="BK165" s="175">
        <f>ROUND(I165*H165,2)</f>
        <v>0</v>
      </c>
      <c r="BL165" s="18" t="s">
        <v>86</v>
      </c>
      <c r="BM165" s="174" t="s">
        <v>247</v>
      </c>
    </row>
    <row r="166" s="2" customFormat="1">
      <c r="A166" s="31"/>
      <c r="B166" s="32"/>
      <c r="C166" s="31"/>
      <c r="D166" s="176" t="s">
        <v>162</v>
      </c>
      <c r="E166" s="31"/>
      <c r="F166" s="177" t="s">
        <v>839</v>
      </c>
      <c r="G166" s="31"/>
      <c r="H166" s="31"/>
      <c r="I166" s="31"/>
      <c r="J166" s="31"/>
      <c r="K166" s="31"/>
      <c r="L166" s="32"/>
      <c r="M166" s="178"/>
      <c r="N166" s="179"/>
      <c r="O166" s="69"/>
      <c r="P166" s="69"/>
      <c r="Q166" s="69"/>
      <c r="R166" s="69"/>
      <c r="S166" s="69"/>
      <c r="T166" s="70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T166" s="18" t="s">
        <v>162</v>
      </c>
      <c r="AU166" s="18" t="s">
        <v>76</v>
      </c>
    </row>
    <row r="167" s="2" customFormat="1" ht="16.5" customHeight="1">
      <c r="A167" s="31"/>
      <c r="B167" s="163"/>
      <c r="C167" s="164" t="s">
        <v>249</v>
      </c>
      <c r="D167" s="164" t="s">
        <v>158</v>
      </c>
      <c r="E167" s="165" t="s">
        <v>840</v>
      </c>
      <c r="F167" s="166" t="s">
        <v>841</v>
      </c>
      <c r="G167" s="167" t="s">
        <v>820</v>
      </c>
      <c r="H167" s="168">
        <v>1</v>
      </c>
      <c r="I167" s="169">
        <v>0</v>
      </c>
      <c r="J167" s="169">
        <f>ROUND(I167*H167,2)</f>
        <v>0</v>
      </c>
      <c r="K167" s="166" t="s">
        <v>1</v>
      </c>
      <c r="L167" s="32"/>
      <c r="M167" s="170" t="s">
        <v>1</v>
      </c>
      <c r="N167" s="171" t="s">
        <v>36</v>
      </c>
      <c r="O167" s="172">
        <v>0</v>
      </c>
      <c r="P167" s="172">
        <f>O167*H167</f>
        <v>0</v>
      </c>
      <c r="Q167" s="172">
        <v>0</v>
      </c>
      <c r="R167" s="172">
        <f>Q167*H167</f>
        <v>0</v>
      </c>
      <c r="S167" s="172">
        <v>0</v>
      </c>
      <c r="T167" s="173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4" t="s">
        <v>86</v>
      </c>
      <c r="AT167" s="174" t="s">
        <v>158</v>
      </c>
      <c r="AU167" s="174" t="s">
        <v>76</v>
      </c>
      <c r="AY167" s="18" t="s">
        <v>156</v>
      </c>
      <c r="BE167" s="175">
        <f>IF(N167="základní",J167,0)</f>
        <v>0</v>
      </c>
      <c r="BF167" s="175">
        <f>IF(N167="snížená",J167,0)</f>
        <v>0</v>
      </c>
      <c r="BG167" s="175">
        <f>IF(N167="zákl. přenesená",J167,0)</f>
        <v>0</v>
      </c>
      <c r="BH167" s="175">
        <f>IF(N167="sníž. přenesená",J167,0)</f>
        <v>0</v>
      </c>
      <c r="BI167" s="175">
        <f>IF(N167="nulová",J167,0)</f>
        <v>0</v>
      </c>
      <c r="BJ167" s="18" t="s">
        <v>76</v>
      </c>
      <c r="BK167" s="175">
        <f>ROUND(I167*H167,2)</f>
        <v>0</v>
      </c>
      <c r="BL167" s="18" t="s">
        <v>86</v>
      </c>
      <c r="BM167" s="174" t="s">
        <v>252</v>
      </c>
    </row>
    <row r="168" s="2" customFormat="1">
      <c r="A168" s="31"/>
      <c r="B168" s="32"/>
      <c r="C168" s="31"/>
      <c r="D168" s="176" t="s">
        <v>162</v>
      </c>
      <c r="E168" s="31"/>
      <c r="F168" s="177" t="s">
        <v>841</v>
      </c>
      <c r="G168" s="31"/>
      <c r="H168" s="31"/>
      <c r="I168" s="31"/>
      <c r="J168" s="31"/>
      <c r="K168" s="31"/>
      <c r="L168" s="32"/>
      <c r="M168" s="178"/>
      <c r="N168" s="179"/>
      <c r="O168" s="69"/>
      <c r="P168" s="69"/>
      <c r="Q168" s="69"/>
      <c r="R168" s="69"/>
      <c r="S168" s="69"/>
      <c r="T168" s="70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T168" s="18" t="s">
        <v>162</v>
      </c>
      <c r="AU168" s="18" t="s">
        <v>76</v>
      </c>
    </row>
    <row r="169" s="2" customFormat="1" ht="33" customHeight="1">
      <c r="A169" s="31"/>
      <c r="B169" s="163"/>
      <c r="C169" s="164" t="s">
        <v>202</v>
      </c>
      <c r="D169" s="164" t="s">
        <v>158</v>
      </c>
      <c r="E169" s="165" t="s">
        <v>842</v>
      </c>
      <c r="F169" s="166" t="s">
        <v>843</v>
      </c>
      <c r="G169" s="167" t="s">
        <v>820</v>
      </c>
      <c r="H169" s="168">
        <v>1</v>
      </c>
      <c r="I169" s="169">
        <v>0</v>
      </c>
      <c r="J169" s="169">
        <f>ROUND(I169*H169,2)</f>
        <v>0</v>
      </c>
      <c r="K169" s="166" t="s">
        <v>1</v>
      </c>
      <c r="L169" s="32"/>
      <c r="M169" s="170" t="s">
        <v>1</v>
      </c>
      <c r="N169" s="171" t="s">
        <v>36</v>
      </c>
      <c r="O169" s="172">
        <v>0</v>
      </c>
      <c r="P169" s="172">
        <f>O169*H169</f>
        <v>0</v>
      </c>
      <c r="Q169" s="172">
        <v>0</v>
      </c>
      <c r="R169" s="172">
        <f>Q169*H169</f>
        <v>0</v>
      </c>
      <c r="S169" s="172">
        <v>0</v>
      </c>
      <c r="T169" s="173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4" t="s">
        <v>86</v>
      </c>
      <c r="AT169" s="174" t="s">
        <v>158</v>
      </c>
      <c r="AU169" s="174" t="s">
        <v>76</v>
      </c>
      <c r="AY169" s="18" t="s">
        <v>156</v>
      </c>
      <c r="BE169" s="175">
        <f>IF(N169="základní",J169,0)</f>
        <v>0</v>
      </c>
      <c r="BF169" s="175">
        <f>IF(N169="snížená",J169,0)</f>
        <v>0</v>
      </c>
      <c r="BG169" s="175">
        <f>IF(N169="zákl. přenesená",J169,0)</f>
        <v>0</v>
      </c>
      <c r="BH169" s="175">
        <f>IF(N169="sníž. přenesená",J169,0)</f>
        <v>0</v>
      </c>
      <c r="BI169" s="175">
        <f>IF(N169="nulová",J169,0)</f>
        <v>0</v>
      </c>
      <c r="BJ169" s="18" t="s">
        <v>76</v>
      </c>
      <c r="BK169" s="175">
        <f>ROUND(I169*H169,2)</f>
        <v>0</v>
      </c>
      <c r="BL169" s="18" t="s">
        <v>86</v>
      </c>
      <c r="BM169" s="174" t="s">
        <v>257</v>
      </c>
    </row>
    <row r="170" s="2" customFormat="1">
      <c r="A170" s="31"/>
      <c r="B170" s="32"/>
      <c r="C170" s="31"/>
      <c r="D170" s="176" t="s">
        <v>162</v>
      </c>
      <c r="E170" s="31"/>
      <c r="F170" s="177" t="s">
        <v>843</v>
      </c>
      <c r="G170" s="31"/>
      <c r="H170" s="31"/>
      <c r="I170" s="31"/>
      <c r="J170" s="31"/>
      <c r="K170" s="31"/>
      <c r="L170" s="32"/>
      <c r="M170" s="178"/>
      <c r="N170" s="179"/>
      <c r="O170" s="69"/>
      <c r="P170" s="69"/>
      <c r="Q170" s="69"/>
      <c r="R170" s="69"/>
      <c r="S170" s="69"/>
      <c r="T170" s="70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T170" s="18" t="s">
        <v>162</v>
      </c>
      <c r="AU170" s="18" t="s">
        <v>76</v>
      </c>
    </row>
    <row r="171" s="2" customFormat="1" ht="24.15" customHeight="1">
      <c r="A171" s="31"/>
      <c r="B171" s="163"/>
      <c r="C171" s="164" t="s">
        <v>7</v>
      </c>
      <c r="D171" s="164" t="s">
        <v>158</v>
      </c>
      <c r="E171" s="165" t="s">
        <v>844</v>
      </c>
      <c r="F171" s="166" t="s">
        <v>845</v>
      </c>
      <c r="G171" s="167" t="s">
        <v>820</v>
      </c>
      <c r="H171" s="168">
        <v>1</v>
      </c>
      <c r="I171" s="169">
        <v>0</v>
      </c>
      <c r="J171" s="169">
        <f>ROUND(I171*H171,2)</f>
        <v>0</v>
      </c>
      <c r="K171" s="166" t="s">
        <v>1</v>
      </c>
      <c r="L171" s="32"/>
      <c r="M171" s="170" t="s">
        <v>1</v>
      </c>
      <c r="N171" s="171" t="s">
        <v>36</v>
      </c>
      <c r="O171" s="172">
        <v>0</v>
      </c>
      <c r="P171" s="172">
        <f>O171*H171</f>
        <v>0</v>
      </c>
      <c r="Q171" s="172">
        <v>0</v>
      </c>
      <c r="R171" s="172">
        <f>Q171*H171</f>
        <v>0</v>
      </c>
      <c r="S171" s="172">
        <v>0</v>
      </c>
      <c r="T171" s="173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4" t="s">
        <v>86</v>
      </c>
      <c r="AT171" s="174" t="s">
        <v>158</v>
      </c>
      <c r="AU171" s="174" t="s">
        <v>76</v>
      </c>
      <c r="AY171" s="18" t="s">
        <v>156</v>
      </c>
      <c r="BE171" s="175">
        <f>IF(N171="základní",J171,0)</f>
        <v>0</v>
      </c>
      <c r="BF171" s="175">
        <f>IF(N171="snížená",J171,0)</f>
        <v>0</v>
      </c>
      <c r="BG171" s="175">
        <f>IF(N171="zákl. přenesená",J171,0)</f>
        <v>0</v>
      </c>
      <c r="BH171" s="175">
        <f>IF(N171="sníž. přenesená",J171,0)</f>
        <v>0</v>
      </c>
      <c r="BI171" s="175">
        <f>IF(N171="nulová",J171,0)</f>
        <v>0</v>
      </c>
      <c r="BJ171" s="18" t="s">
        <v>76</v>
      </c>
      <c r="BK171" s="175">
        <f>ROUND(I171*H171,2)</f>
        <v>0</v>
      </c>
      <c r="BL171" s="18" t="s">
        <v>86</v>
      </c>
      <c r="BM171" s="174" t="s">
        <v>261</v>
      </c>
    </row>
    <row r="172" s="2" customFormat="1">
      <c r="A172" s="31"/>
      <c r="B172" s="32"/>
      <c r="C172" s="31"/>
      <c r="D172" s="176" t="s">
        <v>162</v>
      </c>
      <c r="E172" s="31"/>
      <c r="F172" s="177" t="s">
        <v>845</v>
      </c>
      <c r="G172" s="31"/>
      <c r="H172" s="31"/>
      <c r="I172" s="31"/>
      <c r="J172" s="31"/>
      <c r="K172" s="31"/>
      <c r="L172" s="32"/>
      <c r="M172" s="178"/>
      <c r="N172" s="179"/>
      <c r="O172" s="69"/>
      <c r="P172" s="69"/>
      <c r="Q172" s="69"/>
      <c r="R172" s="69"/>
      <c r="S172" s="69"/>
      <c r="T172" s="70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T172" s="18" t="s">
        <v>162</v>
      </c>
      <c r="AU172" s="18" t="s">
        <v>76</v>
      </c>
    </row>
    <row r="173" s="2" customFormat="1" ht="16.5" customHeight="1">
      <c r="A173" s="31"/>
      <c r="B173" s="163"/>
      <c r="C173" s="164" t="s">
        <v>208</v>
      </c>
      <c r="D173" s="164" t="s">
        <v>158</v>
      </c>
      <c r="E173" s="165" t="s">
        <v>846</v>
      </c>
      <c r="F173" s="166" t="s">
        <v>847</v>
      </c>
      <c r="G173" s="167" t="s">
        <v>820</v>
      </c>
      <c r="H173" s="168">
        <v>1</v>
      </c>
      <c r="I173" s="169">
        <v>0</v>
      </c>
      <c r="J173" s="169">
        <f>ROUND(I173*H173,2)</f>
        <v>0</v>
      </c>
      <c r="K173" s="166" t="s">
        <v>1</v>
      </c>
      <c r="L173" s="32"/>
      <c r="M173" s="170" t="s">
        <v>1</v>
      </c>
      <c r="N173" s="171" t="s">
        <v>36</v>
      </c>
      <c r="O173" s="172">
        <v>0</v>
      </c>
      <c r="P173" s="172">
        <f>O173*H173</f>
        <v>0</v>
      </c>
      <c r="Q173" s="172">
        <v>0</v>
      </c>
      <c r="R173" s="172">
        <f>Q173*H173</f>
        <v>0</v>
      </c>
      <c r="S173" s="172">
        <v>0</v>
      </c>
      <c r="T173" s="173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4" t="s">
        <v>86</v>
      </c>
      <c r="AT173" s="174" t="s">
        <v>158</v>
      </c>
      <c r="AU173" s="174" t="s">
        <v>76</v>
      </c>
      <c r="AY173" s="18" t="s">
        <v>156</v>
      </c>
      <c r="BE173" s="175">
        <f>IF(N173="základní",J173,0)</f>
        <v>0</v>
      </c>
      <c r="BF173" s="175">
        <f>IF(N173="snížená",J173,0)</f>
        <v>0</v>
      </c>
      <c r="BG173" s="175">
        <f>IF(N173="zákl. přenesená",J173,0)</f>
        <v>0</v>
      </c>
      <c r="BH173" s="175">
        <f>IF(N173="sníž. přenesená",J173,0)</f>
        <v>0</v>
      </c>
      <c r="BI173" s="175">
        <f>IF(N173="nulová",J173,0)</f>
        <v>0</v>
      </c>
      <c r="BJ173" s="18" t="s">
        <v>76</v>
      </c>
      <c r="BK173" s="175">
        <f>ROUND(I173*H173,2)</f>
        <v>0</v>
      </c>
      <c r="BL173" s="18" t="s">
        <v>86</v>
      </c>
      <c r="BM173" s="174" t="s">
        <v>264</v>
      </c>
    </row>
    <row r="174" s="2" customFormat="1">
      <c r="A174" s="31"/>
      <c r="B174" s="32"/>
      <c r="C174" s="31"/>
      <c r="D174" s="176" t="s">
        <v>162</v>
      </c>
      <c r="E174" s="31"/>
      <c r="F174" s="177" t="s">
        <v>847</v>
      </c>
      <c r="G174" s="31"/>
      <c r="H174" s="31"/>
      <c r="I174" s="31"/>
      <c r="J174" s="31"/>
      <c r="K174" s="31"/>
      <c r="L174" s="32"/>
      <c r="M174" s="178"/>
      <c r="N174" s="179"/>
      <c r="O174" s="69"/>
      <c r="P174" s="69"/>
      <c r="Q174" s="69"/>
      <c r="R174" s="69"/>
      <c r="S174" s="69"/>
      <c r="T174" s="70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T174" s="18" t="s">
        <v>162</v>
      </c>
      <c r="AU174" s="18" t="s">
        <v>76</v>
      </c>
    </row>
    <row r="175" s="2" customFormat="1" ht="16.5" customHeight="1">
      <c r="A175" s="31"/>
      <c r="B175" s="163"/>
      <c r="C175" s="164" t="s">
        <v>265</v>
      </c>
      <c r="D175" s="164" t="s">
        <v>158</v>
      </c>
      <c r="E175" s="165" t="s">
        <v>848</v>
      </c>
      <c r="F175" s="166" t="s">
        <v>849</v>
      </c>
      <c r="G175" s="167" t="s">
        <v>820</v>
      </c>
      <c r="H175" s="168">
        <v>1</v>
      </c>
      <c r="I175" s="169">
        <v>0</v>
      </c>
      <c r="J175" s="169">
        <f>ROUND(I175*H175,2)</f>
        <v>0</v>
      </c>
      <c r="K175" s="166" t="s">
        <v>1</v>
      </c>
      <c r="L175" s="32"/>
      <c r="M175" s="170" t="s">
        <v>1</v>
      </c>
      <c r="N175" s="171" t="s">
        <v>36</v>
      </c>
      <c r="O175" s="172">
        <v>0</v>
      </c>
      <c r="P175" s="172">
        <f>O175*H175</f>
        <v>0</v>
      </c>
      <c r="Q175" s="172">
        <v>0</v>
      </c>
      <c r="R175" s="172">
        <f>Q175*H175</f>
        <v>0</v>
      </c>
      <c r="S175" s="172">
        <v>0</v>
      </c>
      <c r="T175" s="173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4" t="s">
        <v>86</v>
      </c>
      <c r="AT175" s="174" t="s">
        <v>158</v>
      </c>
      <c r="AU175" s="174" t="s">
        <v>76</v>
      </c>
      <c r="AY175" s="18" t="s">
        <v>156</v>
      </c>
      <c r="BE175" s="175">
        <f>IF(N175="základní",J175,0)</f>
        <v>0</v>
      </c>
      <c r="BF175" s="175">
        <f>IF(N175="snížená",J175,0)</f>
        <v>0</v>
      </c>
      <c r="BG175" s="175">
        <f>IF(N175="zákl. přenesená",J175,0)</f>
        <v>0</v>
      </c>
      <c r="BH175" s="175">
        <f>IF(N175="sníž. přenesená",J175,0)</f>
        <v>0</v>
      </c>
      <c r="BI175" s="175">
        <f>IF(N175="nulová",J175,0)</f>
        <v>0</v>
      </c>
      <c r="BJ175" s="18" t="s">
        <v>76</v>
      </c>
      <c r="BK175" s="175">
        <f>ROUND(I175*H175,2)</f>
        <v>0</v>
      </c>
      <c r="BL175" s="18" t="s">
        <v>86</v>
      </c>
      <c r="BM175" s="174" t="s">
        <v>269</v>
      </c>
    </row>
    <row r="176" s="2" customFormat="1">
      <c r="A176" s="31"/>
      <c r="B176" s="32"/>
      <c r="C176" s="31"/>
      <c r="D176" s="176" t="s">
        <v>162</v>
      </c>
      <c r="E176" s="31"/>
      <c r="F176" s="177" t="s">
        <v>849</v>
      </c>
      <c r="G176" s="31"/>
      <c r="H176" s="31"/>
      <c r="I176" s="31"/>
      <c r="J176" s="31"/>
      <c r="K176" s="31"/>
      <c r="L176" s="32"/>
      <c r="M176" s="178"/>
      <c r="N176" s="179"/>
      <c r="O176" s="69"/>
      <c r="P176" s="69"/>
      <c r="Q176" s="69"/>
      <c r="R176" s="69"/>
      <c r="S176" s="69"/>
      <c r="T176" s="70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T176" s="18" t="s">
        <v>162</v>
      </c>
      <c r="AU176" s="18" t="s">
        <v>76</v>
      </c>
    </row>
    <row r="177" s="2" customFormat="1" ht="24.15" customHeight="1">
      <c r="A177" s="31"/>
      <c r="B177" s="163"/>
      <c r="C177" s="164" t="s">
        <v>213</v>
      </c>
      <c r="D177" s="164" t="s">
        <v>158</v>
      </c>
      <c r="E177" s="165" t="s">
        <v>850</v>
      </c>
      <c r="F177" s="166" t="s">
        <v>851</v>
      </c>
      <c r="G177" s="167" t="s">
        <v>820</v>
      </c>
      <c r="H177" s="168">
        <v>1</v>
      </c>
      <c r="I177" s="169">
        <v>0</v>
      </c>
      <c r="J177" s="169">
        <f>ROUND(I177*H177,2)</f>
        <v>0</v>
      </c>
      <c r="K177" s="166" t="s">
        <v>1</v>
      </c>
      <c r="L177" s="32"/>
      <c r="M177" s="170" t="s">
        <v>1</v>
      </c>
      <c r="N177" s="171" t="s">
        <v>36</v>
      </c>
      <c r="O177" s="172">
        <v>0</v>
      </c>
      <c r="P177" s="172">
        <f>O177*H177</f>
        <v>0</v>
      </c>
      <c r="Q177" s="172">
        <v>0</v>
      </c>
      <c r="R177" s="172">
        <f>Q177*H177</f>
        <v>0</v>
      </c>
      <c r="S177" s="172">
        <v>0</v>
      </c>
      <c r="T177" s="173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4" t="s">
        <v>86</v>
      </c>
      <c r="AT177" s="174" t="s">
        <v>158</v>
      </c>
      <c r="AU177" s="174" t="s">
        <v>76</v>
      </c>
      <c r="AY177" s="18" t="s">
        <v>156</v>
      </c>
      <c r="BE177" s="175">
        <f>IF(N177="základní",J177,0)</f>
        <v>0</v>
      </c>
      <c r="BF177" s="175">
        <f>IF(N177="snížená",J177,0)</f>
        <v>0</v>
      </c>
      <c r="BG177" s="175">
        <f>IF(N177="zákl. přenesená",J177,0)</f>
        <v>0</v>
      </c>
      <c r="BH177" s="175">
        <f>IF(N177="sníž. přenesená",J177,0)</f>
        <v>0</v>
      </c>
      <c r="BI177" s="175">
        <f>IF(N177="nulová",J177,0)</f>
        <v>0</v>
      </c>
      <c r="BJ177" s="18" t="s">
        <v>76</v>
      </c>
      <c r="BK177" s="175">
        <f>ROUND(I177*H177,2)</f>
        <v>0</v>
      </c>
      <c r="BL177" s="18" t="s">
        <v>86</v>
      </c>
      <c r="BM177" s="174" t="s">
        <v>276</v>
      </c>
    </row>
    <row r="178" s="2" customFormat="1">
      <c r="A178" s="31"/>
      <c r="B178" s="32"/>
      <c r="C178" s="31"/>
      <c r="D178" s="176" t="s">
        <v>162</v>
      </c>
      <c r="E178" s="31"/>
      <c r="F178" s="177" t="s">
        <v>851</v>
      </c>
      <c r="G178" s="31"/>
      <c r="H178" s="31"/>
      <c r="I178" s="31"/>
      <c r="J178" s="31"/>
      <c r="K178" s="31"/>
      <c r="L178" s="32"/>
      <c r="M178" s="178"/>
      <c r="N178" s="179"/>
      <c r="O178" s="69"/>
      <c r="P178" s="69"/>
      <c r="Q178" s="69"/>
      <c r="R178" s="69"/>
      <c r="S178" s="69"/>
      <c r="T178" s="70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T178" s="18" t="s">
        <v>162</v>
      </c>
      <c r="AU178" s="18" t="s">
        <v>76</v>
      </c>
    </row>
    <row r="179" s="2" customFormat="1" ht="16.5" customHeight="1">
      <c r="A179" s="31"/>
      <c r="B179" s="163"/>
      <c r="C179" s="164" t="s">
        <v>277</v>
      </c>
      <c r="D179" s="164" t="s">
        <v>158</v>
      </c>
      <c r="E179" s="165" t="s">
        <v>852</v>
      </c>
      <c r="F179" s="166" t="s">
        <v>853</v>
      </c>
      <c r="G179" s="167" t="s">
        <v>820</v>
      </c>
      <c r="H179" s="168">
        <v>1</v>
      </c>
      <c r="I179" s="169">
        <v>0</v>
      </c>
      <c r="J179" s="169">
        <f>ROUND(I179*H179,2)</f>
        <v>0</v>
      </c>
      <c r="K179" s="166" t="s">
        <v>1</v>
      </c>
      <c r="L179" s="32"/>
      <c r="M179" s="170" t="s">
        <v>1</v>
      </c>
      <c r="N179" s="171" t="s">
        <v>36</v>
      </c>
      <c r="O179" s="172">
        <v>0</v>
      </c>
      <c r="P179" s="172">
        <f>O179*H179</f>
        <v>0</v>
      </c>
      <c r="Q179" s="172">
        <v>0</v>
      </c>
      <c r="R179" s="172">
        <f>Q179*H179</f>
        <v>0</v>
      </c>
      <c r="S179" s="172">
        <v>0</v>
      </c>
      <c r="T179" s="173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4" t="s">
        <v>86</v>
      </c>
      <c r="AT179" s="174" t="s">
        <v>158</v>
      </c>
      <c r="AU179" s="174" t="s">
        <v>76</v>
      </c>
      <c r="AY179" s="18" t="s">
        <v>156</v>
      </c>
      <c r="BE179" s="175">
        <f>IF(N179="základní",J179,0)</f>
        <v>0</v>
      </c>
      <c r="BF179" s="175">
        <f>IF(N179="snížená",J179,0)</f>
        <v>0</v>
      </c>
      <c r="BG179" s="175">
        <f>IF(N179="zákl. přenesená",J179,0)</f>
        <v>0</v>
      </c>
      <c r="BH179" s="175">
        <f>IF(N179="sníž. přenesená",J179,0)</f>
        <v>0</v>
      </c>
      <c r="BI179" s="175">
        <f>IF(N179="nulová",J179,0)</f>
        <v>0</v>
      </c>
      <c r="BJ179" s="18" t="s">
        <v>76</v>
      </c>
      <c r="BK179" s="175">
        <f>ROUND(I179*H179,2)</f>
        <v>0</v>
      </c>
      <c r="BL179" s="18" t="s">
        <v>86</v>
      </c>
      <c r="BM179" s="174" t="s">
        <v>280</v>
      </c>
    </row>
    <row r="180" s="2" customFormat="1">
      <c r="A180" s="31"/>
      <c r="B180" s="32"/>
      <c r="C180" s="31"/>
      <c r="D180" s="176" t="s">
        <v>162</v>
      </c>
      <c r="E180" s="31"/>
      <c r="F180" s="177" t="s">
        <v>853</v>
      </c>
      <c r="G180" s="31"/>
      <c r="H180" s="31"/>
      <c r="I180" s="31"/>
      <c r="J180" s="31"/>
      <c r="K180" s="31"/>
      <c r="L180" s="32"/>
      <c r="M180" s="178"/>
      <c r="N180" s="179"/>
      <c r="O180" s="69"/>
      <c r="P180" s="69"/>
      <c r="Q180" s="69"/>
      <c r="R180" s="69"/>
      <c r="S180" s="69"/>
      <c r="T180" s="70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T180" s="18" t="s">
        <v>162</v>
      </c>
      <c r="AU180" s="18" t="s">
        <v>76</v>
      </c>
    </row>
    <row r="181" s="2" customFormat="1" ht="49.05" customHeight="1">
      <c r="A181" s="31"/>
      <c r="B181" s="163"/>
      <c r="C181" s="164" t="s">
        <v>218</v>
      </c>
      <c r="D181" s="164" t="s">
        <v>158</v>
      </c>
      <c r="E181" s="165" t="s">
        <v>854</v>
      </c>
      <c r="F181" s="166" t="s">
        <v>855</v>
      </c>
      <c r="G181" s="167" t="s">
        <v>820</v>
      </c>
      <c r="H181" s="168">
        <v>1</v>
      </c>
      <c r="I181" s="169">
        <v>0</v>
      </c>
      <c r="J181" s="169">
        <f>ROUND(I181*H181,2)</f>
        <v>0</v>
      </c>
      <c r="K181" s="166" t="s">
        <v>1</v>
      </c>
      <c r="L181" s="32"/>
      <c r="M181" s="170" t="s">
        <v>1</v>
      </c>
      <c r="N181" s="171" t="s">
        <v>36</v>
      </c>
      <c r="O181" s="172">
        <v>0</v>
      </c>
      <c r="P181" s="172">
        <f>O181*H181</f>
        <v>0</v>
      </c>
      <c r="Q181" s="172">
        <v>0</v>
      </c>
      <c r="R181" s="172">
        <f>Q181*H181</f>
        <v>0</v>
      </c>
      <c r="S181" s="172">
        <v>0</v>
      </c>
      <c r="T181" s="173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4" t="s">
        <v>86</v>
      </c>
      <c r="AT181" s="174" t="s">
        <v>158</v>
      </c>
      <c r="AU181" s="174" t="s">
        <v>76</v>
      </c>
      <c r="AY181" s="18" t="s">
        <v>156</v>
      </c>
      <c r="BE181" s="175">
        <f>IF(N181="základní",J181,0)</f>
        <v>0</v>
      </c>
      <c r="BF181" s="175">
        <f>IF(N181="snížená",J181,0)</f>
        <v>0</v>
      </c>
      <c r="BG181" s="175">
        <f>IF(N181="zákl. přenesená",J181,0)</f>
        <v>0</v>
      </c>
      <c r="BH181" s="175">
        <f>IF(N181="sníž. přenesená",J181,0)</f>
        <v>0</v>
      </c>
      <c r="BI181" s="175">
        <f>IF(N181="nulová",J181,0)</f>
        <v>0</v>
      </c>
      <c r="BJ181" s="18" t="s">
        <v>76</v>
      </c>
      <c r="BK181" s="175">
        <f>ROUND(I181*H181,2)</f>
        <v>0</v>
      </c>
      <c r="BL181" s="18" t="s">
        <v>86</v>
      </c>
      <c r="BM181" s="174" t="s">
        <v>285</v>
      </c>
    </row>
    <row r="182" s="2" customFormat="1">
      <c r="A182" s="31"/>
      <c r="B182" s="32"/>
      <c r="C182" s="31"/>
      <c r="D182" s="176" t="s">
        <v>162</v>
      </c>
      <c r="E182" s="31"/>
      <c r="F182" s="177" t="s">
        <v>855</v>
      </c>
      <c r="G182" s="31"/>
      <c r="H182" s="31"/>
      <c r="I182" s="31"/>
      <c r="J182" s="31"/>
      <c r="K182" s="31"/>
      <c r="L182" s="32"/>
      <c r="M182" s="178"/>
      <c r="N182" s="179"/>
      <c r="O182" s="69"/>
      <c r="P182" s="69"/>
      <c r="Q182" s="69"/>
      <c r="R182" s="69"/>
      <c r="S182" s="69"/>
      <c r="T182" s="70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T182" s="18" t="s">
        <v>162</v>
      </c>
      <c r="AU182" s="18" t="s">
        <v>76</v>
      </c>
    </row>
    <row r="183" s="2" customFormat="1" ht="37.8" customHeight="1">
      <c r="A183" s="31"/>
      <c r="B183" s="163"/>
      <c r="C183" s="164" t="s">
        <v>288</v>
      </c>
      <c r="D183" s="164" t="s">
        <v>158</v>
      </c>
      <c r="E183" s="165" t="s">
        <v>856</v>
      </c>
      <c r="F183" s="166" t="s">
        <v>857</v>
      </c>
      <c r="G183" s="167" t="s">
        <v>820</v>
      </c>
      <c r="H183" s="168">
        <v>1</v>
      </c>
      <c r="I183" s="169">
        <v>0</v>
      </c>
      <c r="J183" s="169">
        <f>ROUND(I183*H183,2)</f>
        <v>0</v>
      </c>
      <c r="K183" s="166" t="s">
        <v>1</v>
      </c>
      <c r="L183" s="32"/>
      <c r="M183" s="170" t="s">
        <v>1</v>
      </c>
      <c r="N183" s="171" t="s">
        <v>36</v>
      </c>
      <c r="O183" s="172">
        <v>0</v>
      </c>
      <c r="P183" s="172">
        <f>O183*H183</f>
        <v>0</v>
      </c>
      <c r="Q183" s="172">
        <v>0</v>
      </c>
      <c r="R183" s="172">
        <f>Q183*H183</f>
        <v>0</v>
      </c>
      <c r="S183" s="172">
        <v>0</v>
      </c>
      <c r="T183" s="173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4" t="s">
        <v>86</v>
      </c>
      <c r="AT183" s="174" t="s">
        <v>158</v>
      </c>
      <c r="AU183" s="174" t="s">
        <v>76</v>
      </c>
      <c r="AY183" s="18" t="s">
        <v>156</v>
      </c>
      <c r="BE183" s="175">
        <f>IF(N183="základní",J183,0)</f>
        <v>0</v>
      </c>
      <c r="BF183" s="175">
        <f>IF(N183="snížená",J183,0)</f>
        <v>0</v>
      </c>
      <c r="BG183" s="175">
        <f>IF(N183="zákl. přenesená",J183,0)</f>
        <v>0</v>
      </c>
      <c r="BH183" s="175">
        <f>IF(N183="sníž. přenesená",J183,0)</f>
        <v>0</v>
      </c>
      <c r="BI183" s="175">
        <f>IF(N183="nulová",J183,0)</f>
        <v>0</v>
      </c>
      <c r="BJ183" s="18" t="s">
        <v>76</v>
      </c>
      <c r="BK183" s="175">
        <f>ROUND(I183*H183,2)</f>
        <v>0</v>
      </c>
      <c r="BL183" s="18" t="s">
        <v>86</v>
      </c>
      <c r="BM183" s="174" t="s">
        <v>291</v>
      </c>
    </row>
    <row r="184" s="2" customFormat="1">
      <c r="A184" s="31"/>
      <c r="B184" s="32"/>
      <c r="C184" s="31"/>
      <c r="D184" s="176" t="s">
        <v>162</v>
      </c>
      <c r="E184" s="31"/>
      <c r="F184" s="177" t="s">
        <v>857</v>
      </c>
      <c r="G184" s="31"/>
      <c r="H184" s="31"/>
      <c r="I184" s="31"/>
      <c r="J184" s="31"/>
      <c r="K184" s="31"/>
      <c r="L184" s="32"/>
      <c r="M184" s="212"/>
      <c r="N184" s="213"/>
      <c r="O184" s="214"/>
      <c r="P184" s="214"/>
      <c r="Q184" s="214"/>
      <c r="R184" s="214"/>
      <c r="S184" s="214"/>
      <c r="T184" s="215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T184" s="18" t="s">
        <v>162</v>
      </c>
      <c r="AU184" s="18" t="s">
        <v>76</v>
      </c>
    </row>
    <row r="185" s="2" customFormat="1" ht="6.96" customHeight="1">
      <c r="A185" s="31"/>
      <c r="B185" s="52"/>
      <c r="C185" s="53"/>
      <c r="D185" s="53"/>
      <c r="E185" s="53"/>
      <c r="F185" s="53"/>
      <c r="G185" s="53"/>
      <c r="H185" s="53"/>
      <c r="I185" s="53"/>
      <c r="J185" s="53"/>
      <c r="K185" s="53"/>
      <c r="L185" s="32"/>
      <c r="M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</row>
  </sheetData>
  <autoFilter ref="C122:K184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12"/>
    </row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="1" customFormat="1" ht="24.96" customHeight="1">
      <c r="B4" s="21"/>
      <c r="D4" s="22" t="s">
        <v>113</v>
      </c>
      <c r="L4" s="21"/>
      <c r="M4" s="113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28" t="s">
        <v>14</v>
      </c>
      <c r="L6" s="21"/>
    </row>
    <row r="7" s="1" customFormat="1" ht="16.5" customHeight="1">
      <c r="B7" s="21"/>
      <c r="E7" s="114" t="str">
        <f>'Rekapitulace stavby'!K6</f>
        <v xml:space="preserve">Příloha B -  Soupis stavebních prací s výkazem výměr  10.12.24</v>
      </c>
      <c r="F7" s="28"/>
      <c r="G7" s="28"/>
      <c r="H7" s="28"/>
      <c r="L7" s="21"/>
    </row>
    <row r="8" s="2" customFormat="1" ht="12" customHeight="1">
      <c r="A8" s="31"/>
      <c r="B8" s="32"/>
      <c r="C8" s="31"/>
      <c r="D8" s="28" t="s">
        <v>114</v>
      </c>
      <c r="E8" s="31"/>
      <c r="F8" s="31"/>
      <c r="G8" s="31"/>
      <c r="H8" s="31"/>
      <c r="I8" s="31"/>
      <c r="J8" s="31"/>
      <c r="K8" s="31"/>
      <c r="L8" s="47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="2" customFormat="1" ht="16.5" customHeight="1">
      <c r="A9" s="31"/>
      <c r="B9" s="32"/>
      <c r="C9" s="31"/>
      <c r="D9" s="31"/>
      <c r="E9" s="59" t="s">
        <v>858</v>
      </c>
      <c r="F9" s="31"/>
      <c r="G9" s="31"/>
      <c r="H9" s="31"/>
      <c r="I9" s="31"/>
      <c r="J9" s="31"/>
      <c r="K9" s="31"/>
      <c r="L9" s="47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7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="2" customFormat="1" ht="12" customHeight="1">
      <c r="A11" s="31"/>
      <c r="B11" s="32"/>
      <c r="C11" s="31"/>
      <c r="D11" s="28" t="s">
        <v>16</v>
      </c>
      <c r="E11" s="31"/>
      <c r="F11" s="25" t="s">
        <v>1</v>
      </c>
      <c r="G11" s="31"/>
      <c r="H11" s="31"/>
      <c r="I11" s="28" t="s">
        <v>17</v>
      </c>
      <c r="J11" s="25" t="s">
        <v>1</v>
      </c>
      <c r="K11" s="31"/>
      <c r="L11" s="47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="2" customFormat="1" ht="12" customHeight="1">
      <c r="A12" s="31"/>
      <c r="B12" s="32"/>
      <c r="C12" s="31"/>
      <c r="D12" s="28" t="s">
        <v>18</v>
      </c>
      <c r="E12" s="31"/>
      <c r="F12" s="25" t="s">
        <v>19</v>
      </c>
      <c r="G12" s="31"/>
      <c r="H12" s="31"/>
      <c r="I12" s="28" t="s">
        <v>20</v>
      </c>
      <c r="J12" s="61" t="str">
        <f>'Rekapitulace stavby'!AN8</f>
        <v>19. 11. 2024</v>
      </c>
      <c r="K12" s="31"/>
      <c r="L12" s="47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="2" customFormat="1" ht="10.8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7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="2" customFormat="1" ht="12" customHeight="1">
      <c r="A14" s="31"/>
      <c r="B14" s="32"/>
      <c r="C14" s="31"/>
      <c r="D14" s="28" t="s">
        <v>22</v>
      </c>
      <c r="E14" s="31"/>
      <c r="F14" s="31"/>
      <c r="G14" s="31"/>
      <c r="H14" s="31"/>
      <c r="I14" s="28" t="s">
        <v>23</v>
      </c>
      <c r="J14" s="25" t="str">
        <f>IF('Rekapitulace stavby'!AN10="","",'Rekapitulace stavby'!AN10)</f>
        <v/>
      </c>
      <c r="K14" s="31"/>
      <c r="L14" s="47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="2" customFormat="1" ht="18" customHeight="1">
      <c r="A15" s="31"/>
      <c r="B15" s="32"/>
      <c r="C15" s="31"/>
      <c r="D15" s="31"/>
      <c r="E15" s="25" t="str">
        <f>IF('Rekapitulace stavby'!E11="","",'Rekapitulace stavby'!E11)</f>
        <v xml:space="preserve"> </v>
      </c>
      <c r="F15" s="31"/>
      <c r="G15" s="31"/>
      <c r="H15" s="31"/>
      <c r="I15" s="28" t="s">
        <v>24</v>
      </c>
      <c r="J15" s="25" t="str">
        <f>IF('Rekapitulace stavby'!AN11="","",'Rekapitulace stavby'!AN11)</f>
        <v/>
      </c>
      <c r="K15" s="31"/>
      <c r="L15" s="47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="2" customFormat="1" ht="6.96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7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="2" customFormat="1" ht="12" customHeight="1">
      <c r="A17" s="31"/>
      <c r="B17" s="32"/>
      <c r="C17" s="31"/>
      <c r="D17" s="28" t="s">
        <v>25</v>
      </c>
      <c r="E17" s="31"/>
      <c r="F17" s="31"/>
      <c r="G17" s="31"/>
      <c r="H17" s="31"/>
      <c r="I17" s="28" t="s">
        <v>23</v>
      </c>
      <c r="J17" s="25" t="str">
        <f>'Rekapitulace stavby'!AN13</f>
        <v/>
      </c>
      <c r="K17" s="31"/>
      <c r="L17" s="47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="2" customFormat="1" ht="18" customHeight="1">
      <c r="A18" s="31"/>
      <c r="B18" s="32"/>
      <c r="C18" s="31"/>
      <c r="D18" s="31"/>
      <c r="E18" s="25" t="str">
        <f>'Rekapitulace stavby'!E14</f>
        <v xml:space="preserve"> </v>
      </c>
      <c r="F18" s="25"/>
      <c r="G18" s="25"/>
      <c r="H18" s="25"/>
      <c r="I18" s="28" t="s">
        <v>24</v>
      </c>
      <c r="J18" s="25" t="str">
        <f>'Rekapitulace stavby'!AN14</f>
        <v/>
      </c>
      <c r="K18" s="31"/>
      <c r="L18" s="47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="2" customFormat="1" ht="6.96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7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="2" customFormat="1" ht="12" customHeight="1">
      <c r="A20" s="31"/>
      <c r="B20" s="32"/>
      <c r="C20" s="31"/>
      <c r="D20" s="28" t="s">
        <v>26</v>
      </c>
      <c r="E20" s="31"/>
      <c r="F20" s="31"/>
      <c r="G20" s="31"/>
      <c r="H20" s="31"/>
      <c r="I20" s="28" t="s">
        <v>23</v>
      </c>
      <c r="J20" s="25" t="str">
        <f>IF('Rekapitulace stavby'!AN16="","",'Rekapitulace stavby'!AN16)</f>
        <v/>
      </c>
      <c r="K20" s="31"/>
      <c r="L20" s="47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="2" customFormat="1" ht="18" customHeight="1">
      <c r="A21" s="31"/>
      <c r="B21" s="32"/>
      <c r="C21" s="31"/>
      <c r="D21" s="31"/>
      <c r="E21" s="25" t="str">
        <f>IF('Rekapitulace stavby'!E17="","",'Rekapitulace stavby'!E17)</f>
        <v xml:space="preserve"> </v>
      </c>
      <c r="F21" s="31"/>
      <c r="G21" s="31"/>
      <c r="H21" s="31"/>
      <c r="I21" s="28" t="s">
        <v>24</v>
      </c>
      <c r="J21" s="25" t="str">
        <f>IF('Rekapitulace stavby'!AN17="","",'Rekapitulace stavby'!AN17)</f>
        <v/>
      </c>
      <c r="K21" s="31"/>
      <c r="L21" s="47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="2" customFormat="1" ht="6.96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7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="2" customFormat="1" ht="12" customHeight="1">
      <c r="A23" s="31"/>
      <c r="B23" s="32"/>
      <c r="C23" s="31"/>
      <c r="D23" s="28" t="s">
        <v>28</v>
      </c>
      <c r="E23" s="31"/>
      <c r="F23" s="31"/>
      <c r="G23" s="31"/>
      <c r="H23" s="31"/>
      <c r="I23" s="28" t="s">
        <v>23</v>
      </c>
      <c r="J23" s="25" t="str">
        <f>IF('Rekapitulace stavby'!AN19="","",'Rekapitulace stavby'!AN19)</f>
        <v/>
      </c>
      <c r="K23" s="31"/>
      <c r="L23" s="47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="2" customFormat="1" ht="18" customHeight="1">
      <c r="A24" s="31"/>
      <c r="B24" s="32"/>
      <c r="C24" s="31"/>
      <c r="D24" s="31"/>
      <c r="E24" s="25" t="str">
        <f>IF('Rekapitulace stavby'!E20="","",'Rekapitulace stavby'!E20)</f>
        <v xml:space="preserve"> </v>
      </c>
      <c r="F24" s="31"/>
      <c r="G24" s="31"/>
      <c r="H24" s="31"/>
      <c r="I24" s="28" t="s">
        <v>24</v>
      </c>
      <c r="J24" s="25" t="str">
        <f>IF('Rekapitulace stavby'!AN20="","",'Rekapitulace stavby'!AN20)</f>
        <v/>
      </c>
      <c r="K24" s="31"/>
      <c r="L24" s="47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="2" customFormat="1" ht="6.96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7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="2" customFormat="1" ht="12" customHeight="1">
      <c r="A26" s="31"/>
      <c r="B26" s="32"/>
      <c r="C26" s="31"/>
      <c r="D26" s="28" t="s">
        <v>29</v>
      </c>
      <c r="E26" s="31"/>
      <c r="F26" s="31"/>
      <c r="G26" s="31"/>
      <c r="H26" s="31"/>
      <c r="I26" s="31"/>
      <c r="J26" s="31"/>
      <c r="K26" s="31"/>
      <c r="L26" s="47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="8" customFormat="1" ht="226.5" customHeight="1">
      <c r="A27" s="115"/>
      <c r="B27" s="116"/>
      <c r="C27" s="115"/>
      <c r="D27" s="115"/>
      <c r="E27" s="29" t="s">
        <v>116</v>
      </c>
      <c r="F27" s="29"/>
      <c r="G27" s="29"/>
      <c r="H27" s="29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="2" customFormat="1" ht="6.96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7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="2" customFormat="1" ht="6.96" customHeight="1">
      <c r="A29" s="31"/>
      <c r="B29" s="32"/>
      <c r="C29" s="31"/>
      <c r="D29" s="82"/>
      <c r="E29" s="82"/>
      <c r="F29" s="82"/>
      <c r="G29" s="82"/>
      <c r="H29" s="82"/>
      <c r="I29" s="82"/>
      <c r="J29" s="82"/>
      <c r="K29" s="82"/>
      <c r="L29" s="47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="2" customFormat="1" ht="25.44" customHeight="1">
      <c r="A30" s="31"/>
      <c r="B30" s="32"/>
      <c r="C30" s="31"/>
      <c r="D30" s="118" t="s">
        <v>31</v>
      </c>
      <c r="E30" s="31"/>
      <c r="F30" s="31"/>
      <c r="G30" s="31"/>
      <c r="H30" s="31"/>
      <c r="I30" s="31"/>
      <c r="J30" s="88">
        <f>ROUND(J118, 2)</f>
        <v>0</v>
      </c>
      <c r="K30" s="31"/>
      <c r="L30" s="47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="2" customFormat="1" ht="6.96" customHeight="1">
      <c r="A31" s="31"/>
      <c r="B31" s="32"/>
      <c r="C31" s="31"/>
      <c r="D31" s="82"/>
      <c r="E31" s="82"/>
      <c r="F31" s="82"/>
      <c r="G31" s="82"/>
      <c r="H31" s="82"/>
      <c r="I31" s="82"/>
      <c r="J31" s="82"/>
      <c r="K31" s="82"/>
      <c r="L31" s="47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="2" customFormat="1" ht="14.4" customHeight="1">
      <c r="A32" s="31"/>
      <c r="B32" s="32"/>
      <c r="C32" s="31"/>
      <c r="D32" s="31"/>
      <c r="E32" s="31"/>
      <c r="F32" s="36" t="s">
        <v>33</v>
      </c>
      <c r="G32" s="31"/>
      <c r="H32" s="31"/>
      <c r="I32" s="36" t="s">
        <v>32</v>
      </c>
      <c r="J32" s="36" t="s">
        <v>34</v>
      </c>
      <c r="K32" s="31"/>
      <c r="L32" s="47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="2" customFormat="1" ht="14.4" customHeight="1">
      <c r="A33" s="31"/>
      <c r="B33" s="32"/>
      <c r="C33" s="31"/>
      <c r="D33" s="119" t="s">
        <v>35</v>
      </c>
      <c r="E33" s="28" t="s">
        <v>36</v>
      </c>
      <c r="F33" s="120">
        <f>ROUND((SUM(BE118:BE226)),  2)</f>
        <v>0</v>
      </c>
      <c r="G33" s="31"/>
      <c r="H33" s="31"/>
      <c r="I33" s="121">
        <v>0.20999999999999999</v>
      </c>
      <c r="J33" s="120">
        <f>ROUND(((SUM(BE118:BE226))*I33),  2)</f>
        <v>0</v>
      </c>
      <c r="K33" s="31"/>
      <c r="L33" s="47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="2" customFormat="1" ht="14.4" customHeight="1">
      <c r="A34" s="31"/>
      <c r="B34" s="32"/>
      <c r="C34" s="31"/>
      <c r="D34" s="31"/>
      <c r="E34" s="28" t="s">
        <v>37</v>
      </c>
      <c r="F34" s="120">
        <f>ROUND((SUM(BF118:BF226)),  2)</f>
        <v>0</v>
      </c>
      <c r="G34" s="31"/>
      <c r="H34" s="31"/>
      <c r="I34" s="121">
        <v>0.12</v>
      </c>
      <c r="J34" s="120">
        <f>ROUND(((SUM(BF118:BF226))*I34),  2)</f>
        <v>0</v>
      </c>
      <c r="K34" s="31"/>
      <c r="L34" s="47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2"/>
      <c r="C35" s="31"/>
      <c r="D35" s="31"/>
      <c r="E35" s="28" t="s">
        <v>38</v>
      </c>
      <c r="F35" s="120">
        <f>ROUND((SUM(BG118:BG226)),  2)</f>
        <v>0</v>
      </c>
      <c r="G35" s="31"/>
      <c r="H35" s="31"/>
      <c r="I35" s="121">
        <v>0.20999999999999999</v>
      </c>
      <c r="J35" s="120">
        <f>0</f>
        <v>0</v>
      </c>
      <c r="K35" s="31"/>
      <c r="L35" s="47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2"/>
      <c r="C36" s="31"/>
      <c r="D36" s="31"/>
      <c r="E36" s="28" t="s">
        <v>39</v>
      </c>
      <c r="F36" s="120">
        <f>ROUND((SUM(BH118:BH226)),  2)</f>
        <v>0</v>
      </c>
      <c r="G36" s="31"/>
      <c r="H36" s="31"/>
      <c r="I36" s="121">
        <v>0.12</v>
      </c>
      <c r="J36" s="120">
        <f>0</f>
        <v>0</v>
      </c>
      <c r="K36" s="31"/>
      <c r="L36" s="47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2"/>
      <c r="C37" s="31"/>
      <c r="D37" s="31"/>
      <c r="E37" s="28" t="s">
        <v>40</v>
      </c>
      <c r="F37" s="120">
        <f>ROUND((SUM(BI118:BI226)),  2)</f>
        <v>0</v>
      </c>
      <c r="G37" s="31"/>
      <c r="H37" s="31"/>
      <c r="I37" s="121">
        <v>0</v>
      </c>
      <c r="J37" s="120">
        <f>0</f>
        <v>0</v>
      </c>
      <c r="K37" s="31"/>
      <c r="L37" s="47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="2" customFormat="1" ht="6.96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7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="2" customFormat="1" ht="25.44" customHeight="1">
      <c r="A39" s="31"/>
      <c r="B39" s="32"/>
      <c r="C39" s="122"/>
      <c r="D39" s="123" t="s">
        <v>41</v>
      </c>
      <c r="E39" s="73"/>
      <c r="F39" s="73"/>
      <c r="G39" s="124" t="s">
        <v>42</v>
      </c>
      <c r="H39" s="125" t="s">
        <v>43</v>
      </c>
      <c r="I39" s="73"/>
      <c r="J39" s="126">
        <f>SUM(J30:J37)</f>
        <v>0</v>
      </c>
      <c r="K39" s="127"/>
      <c r="L39" s="47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="2" customFormat="1" ht="14.4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7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47"/>
      <c r="D50" s="48" t="s">
        <v>44</v>
      </c>
      <c r="E50" s="49"/>
      <c r="F50" s="49"/>
      <c r="G50" s="48" t="s">
        <v>45</v>
      </c>
      <c r="H50" s="49"/>
      <c r="I50" s="49"/>
      <c r="J50" s="49"/>
      <c r="K50" s="49"/>
      <c r="L50" s="4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1"/>
      <c r="B61" s="32"/>
      <c r="C61" s="31"/>
      <c r="D61" s="50" t="s">
        <v>46</v>
      </c>
      <c r="E61" s="34"/>
      <c r="F61" s="128" t="s">
        <v>47</v>
      </c>
      <c r="G61" s="50" t="s">
        <v>46</v>
      </c>
      <c r="H61" s="34"/>
      <c r="I61" s="34"/>
      <c r="J61" s="129" t="s">
        <v>47</v>
      </c>
      <c r="K61" s="34"/>
      <c r="L61" s="47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1"/>
      <c r="B65" s="32"/>
      <c r="C65" s="31"/>
      <c r="D65" s="48" t="s">
        <v>48</v>
      </c>
      <c r="E65" s="51"/>
      <c r="F65" s="51"/>
      <c r="G65" s="48" t="s">
        <v>49</v>
      </c>
      <c r="H65" s="51"/>
      <c r="I65" s="51"/>
      <c r="J65" s="51"/>
      <c r="K65" s="51"/>
      <c r="L65" s="47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1"/>
      <c r="B76" s="32"/>
      <c r="C76" s="31"/>
      <c r="D76" s="50" t="s">
        <v>46</v>
      </c>
      <c r="E76" s="34"/>
      <c r="F76" s="128" t="s">
        <v>47</v>
      </c>
      <c r="G76" s="50" t="s">
        <v>46</v>
      </c>
      <c r="H76" s="34"/>
      <c r="I76" s="34"/>
      <c r="J76" s="129" t="s">
        <v>47</v>
      </c>
      <c r="K76" s="34"/>
      <c r="L76" s="47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="2" customFormat="1" ht="14.4" customHeight="1">
      <c r="A77" s="31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47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="2" customFormat="1" ht="6.96" customHeight="1">
      <c r="A81" s="31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47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117</v>
      </c>
      <c r="D82" s="31"/>
      <c r="E82" s="31"/>
      <c r="F82" s="31"/>
      <c r="G82" s="31"/>
      <c r="H82" s="31"/>
      <c r="I82" s="31"/>
      <c r="J82" s="31"/>
      <c r="K82" s="31"/>
      <c r="L82" s="47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7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1"/>
      <c r="E84" s="31"/>
      <c r="F84" s="31"/>
      <c r="G84" s="31"/>
      <c r="H84" s="31"/>
      <c r="I84" s="31"/>
      <c r="J84" s="31"/>
      <c r="K84" s="31"/>
      <c r="L84" s="47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1"/>
      <c r="D85" s="31"/>
      <c r="E85" s="114" t="str">
        <f>E7</f>
        <v xml:space="preserve">Příloha B -  Soupis stavebních prací s výkazem výměr  10.12.24</v>
      </c>
      <c r="F85" s="28"/>
      <c r="G85" s="28"/>
      <c r="H85" s="28"/>
      <c r="I85" s="31"/>
      <c r="J85" s="31"/>
      <c r="K85" s="31"/>
      <c r="L85" s="47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114</v>
      </c>
      <c r="D86" s="31"/>
      <c r="E86" s="31"/>
      <c r="F86" s="31"/>
      <c r="G86" s="31"/>
      <c r="H86" s="31"/>
      <c r="I86" s="31"/>
      <c r="J86" s="31"/>
      <c r="K86" s="31"/>
      <c r="L86" s="47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1"/>
      <c r="D87" s="31"/>
      <c r="E87" s="59" t="str">
        <f>E9</f>
        <v>3 - VZT</v>
      </c>
      <c r="F87" s="31"/>
      <c r="G87" s="31"/>
      <c r="H87" s="31"/>
      <c r="I87" s="31"/>
      <c r="J87" s="31"/>
      <c r="K87" s="31"/>
      <c r="L87" s="47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7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1"/>
      <c r="E89" s="31"/>
      <c r="F89" s="25" t="str">
        <f>F12</f>
        <v xml:space="preserve"> </v>
      </c>
      <c r="G89" s="31"/>
      <c r="H89" s="31"/>
      <c r="I89" s="28" t="s">
        <v>20</v>
      </c>
      <c r="J89" s="61" t="str">
        <f>IF(J12="","",J12)</f>
        <v>19. 11. 2024</v>
      </c>
      <c r="K89" s="31"/>
      <c r="L89" s="47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7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15.15" customHeight="1">
      <c r="A91" s="31"/>
      <c r="B91" s="32"/>
      <c r="C91" s="28" t="s">
        <v>22</v>
      </c>
      <c r="D91" s="31"/>
      <c r="E91" s="31"/>
      <c r="F91" s="25" t="str">
        <f>E15</f>
        <v xml:space="preserve"> </v>
      </c>
      <c r="G91" s="31"/>
      <c r="H91" s="31"/>
      <c r="I91" s="28" t="s">
        <v>26</v>
      </c>
      <c r="J91" s="29" t="str">
        <f>E21</f>
        <v xml:space="preserve"> </v>
      </c>
      <c r="K91" s="31"/>
      <c r="L91" s="47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15.15" customHeight="1">
      <c r="A92" s="31"/>
      <c r="B92" s="32"/>
      <c r="C92" s="28" t="s">
        <v>25</v>
      </c>
      <c r="D92" s="31"/>
      <c r="E92" s="31"/>
      <c r="F92" s="25" t="str">
        <f>IF(E18="","",E18)</f>
        <v xml:space="preserve"> </v>
      </c>
      <c r="G92" s="31"/>
      <c r="H92" s="31"/>
      <c r="I92" s="28" t="s">
        <v>28</v>
      </c>
      <c r="J92" s="29" t="str">
        <f>E24</f>
        <v xml:space="preserve"> </v>
      </c>
      <c r="K92" s="31"/>
      <c r="L92" s="47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7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30" t="s">
        <v>118</v>
      </c>
      <c r="D94" s="122"/>
      <c r="E94" s="122"/>
      <c r="F94" s="122"/>
      <c r="G94" s="122"/>
      <c r="H94" s="122"/>
      <c r="I94" s="122"/>
      <c r="J94" s="131" t="s">
        <v>119</v>
      </c>
      <c r="K94" s="122"/>
      <c r="L94" s="47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7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32" t="s">
        <v>120</v>
      </c>
      <c r="D96" s="31"/>
      <c r="E96" s="31"/>
      <c r="F96" s="31"/>
      <c r="G96" s="31"/>
      <c r="H96" s="31"/>
      <c r="I96" s="31"/>
      <c r="J96" s="88">
        <f>J118</f>
        <v>0</v>
      </c>
      <c r="K96" s="31"/>
      <c r="L96" s="47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8" t="s">
        <v>121</v>
      </c>
    </row>
    <row r="97" s="9" customFormat="1" ht="24.96" customHeight="1">
      <c r="A97" s="9"/>
      <c r="B97" s="133"/>
      <c r="C97" s="9"/>
      <c r="D97" s="134" t="s">
        <v>859</v>
      </c>
      <c r="E97" s="135"/>
      <c r="F97" s="135"/>
      <c r="G97" s="135"/>
      <c r="H97" s="135"/>
      <c r="I97" s="135"/>
      <c r="J97" s="136">
        <f>J119</f>
        <v>0</v>
      </c>
      <c r="K97" s="9"/>
      <c r="L97" s="13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33"/>
      <c r="C98" s="9"/>
      <c r="D98" s="134" t="s">
        <v>860</v>
      </c>
      <c r="E98" s="135"/>
      <c r="F98" s="135"/>
      <c r="G98" s="135"/>
      <c r="H98" s="135"/>
      <c r="I98" s="135"/>
      <c r="J98" s="136">
        <f>J196</f>
        <v>0</v>
      </c>
      <c r="K98" s="9"/>
      <c r="L98" s="13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7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="2" customFormat="1" ht="6.96" customHeight="1">
      <c r="A100" s="31"/>
      <c r="B100" s="52"/>
      <c r="C100" s="53"/>
      <c r="D100" s="53"/>
      <c r="E100" s="53"/>
      <c r="F100" s="53"/>
      <c r="G100" s="53"/>
      <c r="H100" s="53"/>
      <c r="I100" s="53"/>
      <c r="J100" s="53"/>
      <c r="K100" s="53"/>
      <c r="L100" s="47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4" s="2" customFormat="1" ht="6.96" customHeight="1">
      <c r="A104" s="31"/>
      <c r="B104" s="54"/>
      <c r="C104" s="55"/>
      <c r="D104" s="55"/>
      <c r="E104" s="55"/>
      <c r="F104" s="55"/>
      <c r="G104" s="55"/>
      <c r="H104" s="55"/>
      <c r="I104" s="55"/>
      <c r="J104" s="55"/>
      <c r="K104" s="55"/>
      <c r="L104" s="47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="2" customFormat="1" ht="24.96" customHeight="1">
      <c r="A105" s="31"/>
      <c r="B105" s="32"/>
      <c r="C105" s="22" t="s">
        <v>141</v>
      </c>
      <c r="D105" s="31"/>
      <c r="E105" s="31"/>
      <c r="F105" s="31"/>
      <c r="G105" s="31"/>
      <c r="H105" s="31"/>
      <c r="I105" s="31"/>
      <c r="J105" s="31"/>
      <c r="K105" s="31"/>
      <c r="L105" s="47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="2" customFormat="1" ht="6.96" customHeight="1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7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="2" customFormat="1" ht="12" customHeight="1">
      <c r="A107" s="31"/>
      <c r="B107" s="32"/>
      <c r="C107" s="28" t="s">
        <v>14</v>
      </c>
      <c r="D107" s="31"/>
      <c r="E107" s="31"/>
      <c r="F107" s="31"/>
      <c r="G107" s="31"/>
      <c r="H107" s="31"/>
      <c r="I107" s="31"/>
      <c r="J107" s="31"/>
      <c r="K107" s="31"/>
      <c r="L107" s="47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16.5" customHeight="1">
      <c r="A108" s="31"/>
      <c r="B108" s="32"/>
      <c r="C108" s="31"/>
      <c r="D108" s="31"/>
      <c r="E108" s="114" t="str">
        <f>E7</f>
        <v xml:space="preserve">Příloha B -  Soupis stavebních prací s výkazem výměr  10.12.24</v>
      </c>
      <c r="F108" s="28"/>
      <c r="G108" s="28"/>
      <c r="H108" s="28"/>
      <c r="I108" s="31"/>
      <c r="J108" s="31"/>
      <c r="K108" s="31"/>
      <c r="L108" s="47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="2" customFormat="1" ht="12" customHeight="1">
      <c r="A109" s="31"/>
      <c r="B109" s="32"/>
      <c r="C109" s="28" t="s">
        <v>114</v>
      </c>
      <c r="D109" s="31"/>
      <c r="E109" s="31"/>
      <c r="F109" s="31"/>
      <c r="G109" s="31"/>
      <c r="H109" s="31"/>
      <c r="I109" s="31"/>
      <c r="J109" s="31"/>
      <c r="K109" s="31"/>
      <c r="L109" s="47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="2" customFormat="1" ht="16.5" customHeight="1">
      <c r="A110" s="31"/>
      <c r="B110" s="32"/>
      <c r="C110" s="31"/>
      <c r="D110" s="31"/>
      <c r="E110" s="59" t="str">
        <f>E9</f>
        <v>3 - VZT</v>
      </c>
      <c r="F110" s="31"/>
      <c r="G110" s="31"/>
      <c r="H110" s="31"/>
      <c r="I110" s="31"/>
      <c r="J110" s="31"/>
      <c r="K110" s="31"/>
      <c r="L110" s="47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="2" customFormat="1" ht="6.96" customHeight="1">
      <c r="A111" s="31"/>
      <c r="B111" s="32"/>
      <c r="C111" s="31"/>
      <c r="D111" s="31"/>
      <c r="E111" s="31"/>
      <c r="F111" s="31"/>
      <c r="G111" s="31"/>
      <c r="H111" s="31"/>
      <c r="I111" s="31"/>
      <c r="J111" s="31"/>
      <c r="K111" s="31"/>
      <c r="L111" s="47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12" customHeight="1">
      <c r="A112" s="31"/>
      <c r="B112" s="32"/>
      <c r="C112" s="28" t="s">
        <v>18</v>
      </c>
      <c r="D112" s="31"/>
      <c r="E112" s="31"/>
      <c r="F112" s="25" t="str">
        <f>F12</f>
        <v xml:space="preserve"> </v>
      </c>
      <c r="G112" s="31"/>
      <c r="H112" s="31"/>
      <c r="I112" s="28" t="s">
        <v>20</v>
      </c>
      <c r="J112" s="61" t="str">
        <f>IF(J12="","",J12)</f>
        <v>19. 11. 2024</v>
      </c>
      <c r="K112" s="31"/>
      <c r="L112" s="47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6.96" customHeight="1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7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15.15" customHeight="1">
      <c r="A114" s="31"/>
      <c r="B114" s="32"/>
      <c r="C114" s="28" t="s">
        <v>22</v>
      </c>
      <c r="D114" s="31"/>
      <c r="E114" s="31"/>
      <c r="F114" s="25" t="str">
        <f>E15</f>
        <v xml:space="preserve"> </v>
      </c>
      <c r="G114" s="31"/>
      <c r="H114" s="31"/>
      <c r="I114" s="28" t="s">
        <v>26</v>
      </c>
      <c r="J114" s="29" t="str">
        <f>E21</f>
        <v xml:space="preserve"> </v>
      </c>
      <c r="K114" s="31"/>
      <c r="L114" s="47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15.15" customHeight="1">
      <c r="A115" s="31"/>
      <c r="B115" s="32"/>
      <c r="C115" s="28" t="s">
        <v>25</v>
      </c>
      <c r="D115" s="31"/>
      <c r="E115" s="31"/>
      <c r="F115" s="25" t="str">
        <f>IF(E18="","",E18)</f>
        <v xml:space="preserve"> </v>
      </c>
      <c r="G115" s="31"/>
      <c r="H115" s="31"/>
      <c r="I115" s="28" t="s">
        <v>28</v>
      </c>
      <c r="J115" s="29" t="str">
        <f>E24</f>
        <v xml:space="preserve"> </v>
      </c>
      <c r="K115" s="31"/>
      <c r="L115" s="47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2" customFormat="1" ht="10.32" customHeight="1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7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="11" customFormat="1" ht="29.28" customHeight="1">
      <c r="A117" s="141"/>
      <c r="B117" s="142"/>
      <c r="C117" s="143" t="s">
        <v>142</v>
      </c>
      <c r="D117" s="144" t="s">
        <v>56</v>
      </c>
      <c r="E117" s="144" t="s">
        <v>52</v>
      </c>
      <c r="F117" s="144" t="s">
        <v>53</v>
      </c>
      <c r="G117" s="144" t="s">
        <v>143</v>
      </c>
      <c r="H117" s="144" t="s">
        <v>144</v>
      </c>
      <c r="I117" s="144" t="s">
        <v>145</v>
      </c>
      <c r="J117" s="144" t="s">
        <v>119</v>
      </c>
      <c r="K117" s="145" t="s">
        <v>146</v>
      </c>
      <c r="L117" s="146"/>
      <c r="M117" s="78" t="s">
        <v>1</v>
      </c>
      <c r="N117" s="79" t="s">
        <v>35</v>
      </c>
      <c r="O117" s="79" t="s">
        <v>147</v>
      </c>
      <c r="P117" s="79" t="s">
        <v>148</v>
      </c>
      <c r="Q117" s="79" t="s">
        <v>149</v>
      </c>
      <c r="R117" s="79" t="s">
        <v>150</v>
      </c>
      <c r="S117" s="79" t="s">
        <v>151</v>
      </c>
      <c r="T117" s="80" t="s">
        <v>152</v>
      </c>
      <c r="U117" s="141"/>
      <c r="V117" s="141"/>
      <c r="W117" s="141"/>
      <c r="X117" s="141"/>
      <c r="Y117" s="141"/>
      <c r="Z117" s="141"/>
      <c r="AA117" s="141"/>
      <c r="AB117" s="141"/>
      <c r="AC117" s="141"/>
      <c r="AD117" s="141"/>
      <c r="AE117" s="141"/>
    </row>
    <row r="118" s="2" customFormat="1" ht="22.8" customHeight="1">
      <c r="A118" s="31"/>
      <c r="B118" s="32"/>
      <c r="C118" s="85" t="s">
        <v>153</v>
      </c>
      <c r="D118" s="31"/>
      <c r="E118" s="31"/>
      <c r="F118" s="31"/>
      <c r="G118" s="31"/>
      <c r="H118" s="31"/>
      <c r="I118" s="31"/>
      <c r="J118" s="147">
        <f>BK118</f>
        <v>0</v>
      </c>
      <c r="K118" s="31"/>
      <c r="L118" s="32"/>
      <c r="M118" s="81"/>
      <c r="N118" s="65"/>
      <c r="O118" s="82"/>
      <c r="P118" s="148">
        <f>P119+P196</f>
        <v>0</v>
      </c>
      <c r="Q118" s="82"/>
      <c r="R118" s="148">
        <f>R119+R196</f>
        <v>0</v>
      </c>
      <c r="S118" s="82"/>
      <c r="T118" s="149">
        <f>T119+T196</f>
        <v>0</v>
      </c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T118" s="18" t="s">
        <v>70</v>
      </c>
      <c r="AU118" s="18" t="s">
        <v>121</v>
      </c>
      <c r="BK118" s="150">
        <f>BK119+BK196</f>
        <v>0</v>
      </c>
    </row>
    <row r="119" s="12" customFormat="1" ht="25.92" customHeight="1">
      <c r="A119" s="12"/>
      <c r="B119" s="151"/>
      <c r="C119" s="12"/>
      <c r="D119" s="152" t="s">
        <v>70</v>
      </c>
      <c r="E119" s="153" t="s">
        <v>861</v>
      </c>
      <c r="F119" s="153" t="s">
        <v>862</v>
      </c>
      <c r="G119" s="12"/>
      <c r="H119" s="12"/>
      <c r="I119" s="12"/>
      <c r="J119" s="154">
        <f>BK119</f>
        <v>0</v>
      </c>
      <c r="K119" s="12"/>
      <c r="L119" s="151"/>
      <c r="M119" s="155"/>
      <c r="N119" s="156"/>
      <c r="O119" s="156"/>
      <c r="P119" s="157">
        <f>SUM(P120:P195)</f>
        <v>0</v>
      </c>
      <c r="Q119" s="156"/>
      <c r="R119" s="157">
        <f>SUM(R120:R195)</f>
        <v>0</v>
      </c>
      <c r="S119" s="156"/>
      <c r="T119" s="158">
        <f>SUM(T120:T195)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52" t="s">
        <v>76</v>
      </c>
      <c r="AT119" s="159" t="s">
        <v>70</v>
      </c>
      <c r="AU119" s="159" t="s">
        <v>71</v>
      </c>
      <c r="AY119" s="152" t="s">
        <v>156</v>
      </c>
      <c r="BK119" s="160">
        <f>SUM(BK120:BK195)</f>
        <v>0</v>
      </c>
    </row>
    <row r="120" s="2" customFormat="1" ht="16.5" customHeight="1">
      <c r="A120" s="31"/>
      <c r="B120" s="163"/>
      <c r="C120" s="164" t="s">
        <v>76</v>
      </c>
      <c r="D120" s="164" t="s">
        <v>158</v>
      </c>
      <c r="E120" s="165" t="s">
        <v>863</v>
      </c>
      <c r="F120" s="166" t="s">
        <v>864</v>
      </c>
      <c r="G120" s="167" t="s">
        <v>820</v>
      </c>
      <c r="H120" s="168">
        <v>1</v>
      </c>
      <c r="I120" s="169">
        <v>0</v>
      </c>
      <c r="J120" s="169">
        <f>ROUND(I120*H120,2)</f>
        <v>0</v>
      </c>
      <c r="K120" s="166" t="s">
        <v>1</v>
      </c>
      <c r="L120" s="32"/>
      <c r="M120" s="170" t="s">
        <v>1</v>
      </c>
      <c r="N120" s="171" t="s">
        <v>36</v>
      </c>
      <c r="O120" s="172">
        <v>0</v>
      </c>
      <c r="P120" s="172">
        <f>O120*H120</f>
        <v>0</v>
      </c>
      <c r="Q120" s="172">
        <v>0</v>
      </c>
      <c r="R120" s="172">
        <f>Q120*H120</f>
        <v>0</v>
      </c>
      <c r="S120" s="172">
        <v>0</v>
      </c>
      <c r="T120" s="173">
        <f>S120*H120</f>
        <v>0</v>
      </c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R120" s="174" t="s">
        <v>86</v>
      </c>
      <c r="AT120" s="174" t="s">
        <v>158</v>
      </c>
      <c r="AU120" s="174" t="s">
        <v>76</v>
      </c>
      <c r="AY120" s="18" t="s">
        <v>156</v>
      </c>
      <c r="BE120" s="175">
        <f>IF(N120="základní",J120,0)</f>
        <v>0</v>
      </c>
      <c r="BF120" s="175">
        <f>IF(N120="snížená",J120,0)</f>
        <v>0</v>
      </c>
      <c r="BG120" s="175">
        <f>IF(N120="zákl. přenesená",J120,0)</f>
        <v>0</v>
      </c>
      <c r="BH120" s="175">
        <f>IF(N120="sníž. přenesená",J120,0)</f>
        <v>0</v>
      </c>
      <c r="BI120" s="175">
        <f>IF(N120="nulová",J120,0)</f>
        <v>0</v>
      </c>
      <c r="BJ120" s="18" t="s">
        <v>76</v>
      </c>
      <c r="BK120" s="175">
        <f>ROUND(I120*H120,2)</f>
        <v>0</v>
      </c>
      <c r="BL120" s="18" t="s">
        <v>86</v>
      </c>
      <c r="BM120" s="174" t="s">
        <v>80</v>
      </c>
    </row>
    <row r="121" s="2" customFormat="1">
      <c r="A121" s="31"/>
      <c r="B121" s="32"/>
      <c r="C121" s="31"/>
      <c r="D121" s="176" t="s">
        <v>162</v>
      </c>
      <c r="E121" s="31"/>
      <c r="F121" s="177" t="s">
        <v>864</v>
      </c>
      <c r="G121" s="31"/>
      <c r="H121" s="31"/>
      <c r="I121" s="31"/>
      <c r="J121" s="31"/>
      <c r="K121" s="31"/>
      <c r="L121" s="32"/>
      <c r="M121" s="178"/>
      <c r="N121" s="179"/>
      <c r="O121" s="69"/>
      <c r="P121" s="69"/>
      <c r="Q121" s="69"/>
      <c r="R121" s="69"/>
      <c r="S121" s="69"/>
      <c r="T121" s="70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T121" s="18" t="s">
        <v>162</v>
      </c>
      <c r="AU121" s="18" t="s">
        <v>76</v>
      </c>
    </row>
    <row r="122" s="2" customFormat="1" ht="16.5" customHeight="1">
      <c r="A122" s="31"/>
      <c r="B122" s="163"/>
      <c r="C122" s="164" t="s">
        <v>80</v>
      </c>
      <c r="D122" s="164" t="s">
        <v>158</v>
      </c>
      <c r="E122" s="165" t="s">
        <v>865</v>
      </c>
      <c r="F122" s="166" t="s">
        <v>866</v>
      </c>
      <c r="G122" s="167" t="s">
        <v>427</v>
      </c>
      <c r="H122" s="168">
        <v>1</v>
      </c>
      <c r="I122" s="169">
        <v>0</v>
      </c>
      <c r="J122" s="169">
        <f>ROUND(I122*H122,2)</f>
        <v>0</v>
      </c>
      <c r="K122" s="166" t="s">
        <v>1</v>
      </c>
      <c r="L122" s="32"/>
      <c r="M122" s="170" t="s">
        <v>1</v>
      </c>
      <c r="N122" s="171" t="s">
        <v>36</v>
      </c>
      <c r="O122" s="172">
        <v>0</v>
      </c>
      <c r="P122" s="172">
        <f>O122*H122</f>
        <v>0</v>
      </c>
      <c r="Q122" s="172">
        <v>0</v>
      </c>
      <c r="R122" s="172">
        <f>Q122*H122</f>
        <v>0</v>
      </c>
      <c r="S122" s="172">
        <v>0</v>
      </c>
      <c r="T122" s="173">
        <f>S122*H122</f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R122" s="174" t="s">
        <v>86</v>
      </c>
      <c r="AT122" s="174" t="s">
        <v>158</v>
      </c>
      <c r="AU122" s="174" t="s">
        <v>76</v>
      </c>
      <c r="AY122" s="18" t="s">
        <v>156</v>
      </c>
      <c r="BE122" s="175">
        <f>IF(N122="základní",J122,0)</f>
        <v>0</v>
      </c>
      <c r="BF122" s="175">
        <f>IF(N122="snížená",J122,0)</f>
        <v>0</v>
      </c>
      <c r="BG122" s="175">
        <f>IF(N122="zákl. přenesená",J122,0)</f>
        <v>0</v>
      </c>
      <c r="BH122" s="175">
        <f>IF(N122="sníž. přenesená",J122,0)</f>
        <v>0</v>
      </c>
      <c r="BI122" s="175">
        <f>IF(N122="nulová",J122,0)</f>
        <v>0</v>
      </c>
      <c r="BJ122" s="18" t="s">
        <v>76</v>
      </c>
      <c r="BK122" s="175">
        <f>ROUND(I122*H122,2)</f>
        <v>0</v>
      </c>
      <c r="BL122" s="18" t="s">
        <v>86</v>
      </c>
      <c r="BM122" s="174" t="s">
        <v>86</v>
      </c>
    </row>
    <row r="123" s="2" customFormat="1">
      <c r="A123" s="31"/>
      <c r="B123" s="32"/>
      <c r="C123" s="31"/>
      <c r="D123" s="176" t="s">
        <v>162</v>
      </c>
      <c r="E123" s="31"/>
      <c r="F123" s="177" t="s">
        <v>866</v>
      </c>
      <c r="G123" s="31"/>
      <c r="H123" s="31"/>
      <c r="I123" s="31"/>
      <c r="J123" s="31"/>
      <c r="K123" s="31"/>
      <c r="L123" s="32"/>
      <c r="M123" s="178"/>
      <c r="N123" s="179"/>
      <c r="O123" s="69"/>
      <c r="P123" s="69"/>
      <c r="Q123" s="69"/>
      <c r="R123" s="69"/>
      <c r="S123" s="69"/>
      <c r="T123" s="70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T123" s="18" t="s">
        <v>162</v>
      </c>
      <c r="AU123" s="18" t="s">
        <v>76</v>
      </c>
    </row>
    <row r="124" s="2" customFormat="1" ht="16.5" customHeight="1">
      <c r="A124" s="31"/>
      <c r="B124" s="163"/>
      <c r="C124" s="164" t="s">
        <v>83</v>
      </c>
      <c r="D124" s="164" t="s">
        <v>158</v>
      </c>
      <c r="E124" s="165" t="s">
        <v>867</v>
      </c>
      <c r="F124" s="166" t="s">
        <v>868</v>
      </c>
      <c r="G124" s="167" t="s">
        <v>427</v>
      </c>
      <c r="H124" s="168">
        <v>2</v>
      </c>
      <c r="I124" s="169">
        <v>0</v>
      </c>
      <c r="J124" s="169">
        <f>ROUND(I124*H124,2)</f>
        <v>0</v>
      </c>
      <c r="K124" s="166" t="s">
        <v>1</v>
      </c>
      <c r="L124" s="32"/>
      <c r="M124" s="170" t="s">
        <v>1</v>
      </c>
      <c r="N124" s="171" t="s">
        <v>36</v>
      </c>
      <c r="O124" s="172">
        <v>0</v>
      </c>
      <c r="P124" s="172">
        <f>O124*H124</f>
        <v>0</v>
      </c>
      <c r="Q124" s="172">
        <v>0</v>
      </c>
      <c r="R124" s="172">
        <f>Q124*H124</f>
        <v>0</v>
      </c>
      <c r="S124" s="172">
        <v>0</v>
      </c>
      <c r="T124" s="173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74" t="s">
        <v>86</v>
      </c>
      <c r="AT124" s="174" t="s">
        <v>158</v>
      </c>
      <c r="AU124" s="174" t="s">
        <v>76</v>
      </c>
      <c r="AY124" s="18" t="s">
        <v>156</v>
      </c>
      <c r="BE124" s="175">
        <f>IF(N124="základní",J124,0)</f>
        <v>0</v>
      </c>
      <c r="BF124" s="175">
        <f>IF(N124="snížená",J124,0)</f>
        <v>0</v>
      </c>
      <c r="BG124" s="175">
        <f>IF(N124="zákl. přenesená",J124,0)</f>
        <v>0</v>
      </c>
      <c r="BH124" s="175">
        <f>IF(N124="sníž. přenesená",J124,0)</f>
        <v>0</v>
      </c>
      <c r="BI124" s="175">
        <f>IF(N124="nulová",J124,0)</f>
        <v>0</v>
      </c>
      <c r="BJ124" s="18" t="s">
        <v>76</v>
      </c>
      <c r="BK124" s="175">
        <f>ROUND(I124*H124,2)</f>
        <v>0</v>
      </c>
      <c r="BL124" s="18" t="s">
        <v>86</v>
      </c>
      <c r="BM124" s="174" t="s">
        <v>92</v>
      </c>
    </row>
    <row r="125" s="2" customFormat="1">
      <c r="A125" s="31"/>
      <c r="B125" s="32"/>
      <c r="C125" s="31"/>
      <c r="D125" s="176" t="s">
        <v>162</v>
      </c>
      <c r="E125" s="31"/>
      <c r="F125" s="177" t="s">
        <v>868</v>
      </c>
      <c r="G125" s="31"/>
      <c r="H125" s="31"/>
      <c r="I125" s="31"/>
      <c r="J125" s="31"/>
      <c r="K125" s="31"/>
      <c r="L125" s="32"/>
      <c r="M125" s="178"/>
      <c r="N125" s="179"/>
      <c r="O125" s="69"/>
      <c r="P125" s="69"/>
      <c r="Q125" s="69"/>
      <c r="R125" s="69"/>
      <c r="S125" s="69"/>
      <c r="T125" s="70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T125" s="18" t="s">
        <v>162</v>
      </c>
      <c r="AU125" s="18" t="s">
        <v>76</v>
      </c>
    </row>
    <row r="126" s="2" customFormat="1" ht="16.5" customHeight="1">
      <c r="A126" s="31"/>
      <c r="B126" s="163"/>
      <c r="C126" s="164" t="s">
        <v>86</v>
      </c>
      <c r="D126" s="164" t="s">
        <v>158</v>
      </c>
      <c r="E126" s="165" t="s">
        <v>869</v>
      </c>
      <c r="F126" s="166" t="s">
        <v>870</v>
      </c>
      <c r="G126" s="167" t="s">
        <v>427</v>
      </c>
      <c r="H126" s="168">
        <v>2</v>
      </c>
      <c r="I126" s="169">
        <v>0</v>
      </c>
      <c r="J126" s="169">
        <f>ROUND(I126*H126,2)</f>
        <v>0</v>
      </c>
      <c r="K126" s="166" t="s">
        <v>1</v>
      </c>
      <c r="L126" s="32"/>
      <c r="M126" s="170" t="s">
        <v>1</v>
      </c>
      <c r="N126" s="171" t="s">
        <v>36</v>
      </c>
      <c r="O126" s="172">
        <v>0</v>
      </c>
      <c r="P126" s="172">
        <f>O126*H126</f>
        <v>0</v>
      </c>
      <c r="Q126" s="172">
        <v>0</v>
      </c>
      <c r="R126" s="172">
        <f>Q126*H126</f>
        <v>0</v>
      </c>
      <c r="S126" s="172">
        <v>0</v>
      </c>
      <c r="T126" s="173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74" t="s">
        <v>86</v>
      </c>
      <c r="AT126" s="174" t="s">
        <v>158</v>
      </c>
      <c r="AU126" s="174" t="s">
        <v>76</v>
      </c>
      <c r="AY126" s="18" t="s">
        <v>156</v>
      </c>
      <c r="BE126" s="175">
        <f>IF(N126="základní",J126,0)</f>
        <v>0</v>
      </c>
      <c r="BF126" s="175">
        <f>IF(N126="snížená",J126,0)</f>
        <v>0</v>
      </c>
      <c r="BG126" s="175">
        <f>IF(N126="zákl. přenesená",J126,0)</f>
        <v>0</v>
      </c>
      <c r="BH126" s="175">
        <f>IF(N126="sníž. přenesená",J126,0)</f>
        <v>0</v>
      </c>
      <c r="BI126" s="175">
        <f>IF(N126="nulová",J126,0)</f>
        <v>0</v>
      </c>
      <c r="BJ126" s="18" t="s">
        <v>76</v>
      </c>
      <c r="BK126" s="175">
        <f>ROUND(I126*H126,2)</f>
        <v>0</v>
      </c>
      <c r="BL126" s="18" t="s">
        <v>86</v>
      </c>
      <c r="BM126" s="174" t="s">
        <v>177</v>
      </c>
    </row>
    <row r="127" s="2" customFormat="1">
      <c r="A127" s="31"/>
      <c r="B127" s="32"/>
      <c r="C127" s="31"/>
      <c r="D127" s="176" t="s">
        <v>162</v>
      </c>
      <c r="E127" s="31"/>
      <c r="F127" s="177" t="s">
        <v>870</v>
      </c>
      <c r="G127" s="31"/>
      <c r="H127" s="31"/>
      <c r="I127" s="31"/>
      <c r="J127" s="31"/>
      <c r="K127" s="31"/>
      <c r="L127" s="32"/>
      <c r="M127" s="178"/>
      <c r="N127" s="179"/>
      <c r="O127" s="69"/>
      <c r="P127" s="69"/>
      <c r="Q127" s="69"/>
      <c r="R127" s="69"/>
      <c r="S127" s="69"/>
      <c r="T127" s="70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8" t="s">
        <v>162</v>
      </c>
      <c r="AU127" s="18" t="s">
        <v>76</v>
      </c>
    </row>
    <row r="128" s="2" customFormat="1" ht="16.5" customHeight="1">
      <c r="A128" s="31"/>
      <c r="B128" s="163"/>
      <c r="C128" s="164" t="s">
        <v>89</v>
      </c>
      <c r="D128" s="164" t="s">
        <v>158</v>
      </c>
      <c r="E128" s="165" t="s">
        <v>871</v>
      </c>
      <c r="F128" s="166" t="s">
        <v>872</v>
      </c>
      <c r="G128" s="167" t="s">
        <v>427</v>
      </c>
      <c r="H128" s="168">
        <v>1</v>
      </c>
      <c r="I128" s="169">
        <v>0</v>
      </c>
      <c r="J128" s="169">
        <f>ROUND(I128*H128,2)</f>
        <v>0</v>
      </c>
      <c r="K128" s="166" t="s">
        <v>1</v>
      </c>
      <c r="L128" s="32"/>
      <c r="M128" s="170" t="s">
        <v>1</v>
      </c>
      <c r="N128" s="171" t="s">
        <v>36</v>
      </c>
      <c r="O128" s="172">
        <v>0</v>
      </c>
      <c r="P128" s="172">
        <f>O128*H128</f>
        <v>0</v>
      </c>
      <c r="Q128" s="172">
        <v>0</v>
      </c>
      <c r="R128" s="172">
        <f>Q128*H128</f>
        <v>0</v>
      </c>
      <c r="S128" s="172">
        <v>0</v>
      </c>
      <c r="T128" s="173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74" t="s">
        <v>86</v>
      </c>
      <c r="AT128" s="174" t="s">
        <v>158</v>
      </c>
      <c r="AU128" s="174" t="s">
        <v>76</v>
      </c>
      <c r="AY128" s="18" t="s">
        <v>156</v>
      </c>
      <c r="BE128" s="175">
        <f>IF(N128="základní",J128,0)</f>
        <v>0</v>
      </c>
      <c r="BF128" s="175">
        <f>IF(N128="snížená",J128,0)</f>
        <v>0</v>
      </c>
      <c r="BG128" s="175">
        <f>IF(N128="zákl. přenesená",J128,0)</f>
        <v>0</v>
      </c>
      <c r="BH128" s="175">
        <f>IF(N128="sníž. přenesená",J128,0)</f>
        <v>0</v>
      </c>
      <c r="BI128" s="175">
        <f>IF(N128="nulová",J128,0)</f>
        <v>0</v>
      </c>
      <c r="BJ128" s="18" t="s">
        <v>76</v>
      </c>
      <c r="BK128" s="175">
        <f>ROUND(I128*H128,2)</f>
        <v>0</v>
      </c>
      <c r="BL128" s="18" t="s">
        <v>86</v>
      </c>
      <c r="BM128" s="174" t="s">
        <v>104</v>
      </c>
    </row>
    <row r="129" s="2" customFormat="1">
      <c r="A129" s="31"/>
      <c r="B129" s="32"/>
      <c r="C129" s="31"/>
      <c r="D129" s="176" t="s">
        <v>162</v>
      </c>
      <c r="E129" s="31"/>
      <c r="F129" s="177" t="s">
        <v>872</v>
      </c>
      <c r="G129" s="31"/>
      <c r="H129" s="31"/>
      <c r="I129" s="31"/>
      <c r="J129" s="31"/>
      <c r="K129" s="31"/>
      <c r="L129" s="32"/>
      <c r="M129" s="178"/>
      <c r="N129" s="179"/>
      <c r="O129" s="69"/>
      <c r="P129" s="69"/>
      <c r="Q129" s="69"/>
      <c r="R129" s="69"/>
      <c r="S129" s="69"/>
      <c r="T129" s="70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T129" s="18" t="s">
        <v>162</v>
      </c>
      <c r="AU129" s="18" t="s">
        <v>76</v>
      </c>
    </row>
    <row r="130" s="2" customFormat="1" ht="16.5" customHeight="1">
      <c r="A130" s="31"/>
      <c r="B130" s="163"/>
      <c r="C130" s="164" t="s">
        <v>92</v>
      </c>
      <c r="D130" s="164" t="s">
        <v>158</v>
      </c>
      <c r="E130" s="165" t="s">
        <v>873</v>
      </c>
      <c r="F130" s="166" t="s">
        <v>874</v>
      </c>
      <c r="G130" s="167" t="s">
        <v>427</v>
      </c>
      <c r="H130" s="168">
        <v>1</v>
      </c>
      <c r="I130" s="169">
        <v>0</v>
      </c>
      <c r="J130" s="169">
        <f>ROUND(I130*H130,2)</f>
        <v>0</v>
      </c>
      <c r="K130" s="166" t="s">
        <v>1</v>
      </c>
      <c r="L130" s="32"/>
      <c r="M130" s="170" t="s">
        <v>1</v>
      </c>
      <c r="N130" s="171" t="s">
        <v>36</v>
      </c>
      <c r="O130" s="172">
        <v>0</v>
      </c>
      <c r="P130" s="172">
        <f>O130*H130</f>
        <v>0</v>
      </c>
      <c r="Q130" s="172">
        <v>0</v>
      </c>
      <c r="R130" s="172">
        <f>Q130*H130</f>
        <v>0</v>
      </c>
      <c r="S130" s="172">
        <v>0</v>
      </c>
      <c r="T130" s="173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74" t="s">
        <v>86</v>
      </c>
      <c r="AT130" s="174" t="s">
        <v>158</v>
      </c>
      <c r="AU130" s="174" t="s">
        <v>76</v>
      </c>
      <c r="AY130" s="18" t="s">
        <v>156</v>
      </c>
      <c r="BE130" s="175">
        <f>IF(N130="základní",J130,0)</f>
        <v>0</v>
      </c>
      <c r="BF130" s="175">
        <f>IF(N130="snížená",J130,0)</f>
        <v>0</v>
      </c>
      <c r="BG130" s="175">
        <f>IF(N130="zákl. přenesená",J130,0)</f>
        <v>0</v>
      </c>
      <c r="BH130" s="175">
        <f>IF(N130="sníž. přenesená",J130,0)</f>
        <v>0</v>
      </c>
      <c r="BI130" s="175">
        <f>IF(N130="nulová",J130,0)</f>
        <v>0</v>
      </c>
      <c r="BJ130" s="18" t="s">
        <v>76</v>
      </c>
      <c r="BK130" s="175">
        <f>ROUND(I130*H130,2)</f>
        <v>0</v>
      </c>
      <c r="BL130" s="18" t="s">
        <v>86</v>
      </c>
      <c r="BM130" s="174" t="s">
        <v>8</v>
      </c>
    </row>
    <row r="131" s="2" customFormat="1">
      <c r="A131" s="31"/>
      <c r="B131" s="32"/>
      <c r="C131" s="31"/>
      <c r="D131" s="176" t="s">
        <v>162</v>
      </c>
      <c r="E131" s="31"/>
      <c r="F131" s="177" t="s">
        <v>874</v>
      </c>
      <c r="G131" s="31"/>
      <c r="H131" s="31"/>
      <c r="I131" s="31"/>
      <c r="J131" s="31"/>
      <c r="K131" s="31"/>
      <c r="L131" s="32"/>
      <c r="M131" s="178"/>
      <c r="N131" s="179"/>
      <c r="O131" s="69"/>
      <c r="P131" s="69"/>
      <c r="Q131" s="69"/>
      <c r="R131" s="69"/>
      <c r="S131" s="69"/>
      <c r="T131" s="70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8" t="s">
        <v>162</v>
      </c>
      <c r="AU131" s="18" t="s">
        <v>76</v>
      </c>
    </row>
    <row r="132" s="2" customFormat="1" ht="16.5" customHeight="1">
      <c r="A132" s="31"/>
      <c r="B132" s="163"/>
      <c r="C132" s="164" t="s">
        <v>95</v>
      </c>
      <c r="D132" s="164" t="s">
        <v>158</v>
      </c>
      <c r="E132" s="165" t="s">
        <v>875</v>
      </c>
      <c r="F132" s="166" t="s">
        <v>876</v>
      </c>
      <c r="G132" s="167" t="s">
        <v>427</v>
      </c>
      <c r="H132" s="168">
        <v>1</v>
      </c>
      <c r="I132" s="169">
        <v>0</v>
      </c>
      <c r="J132" s="169">
        <f>ROUND(I132*H132,2)</f>
        <v>0</v>
      </c>
      <c r="K132" s="166" t="s">
        <v>1</v>
      </c>
      <c r="L132" s="32"/>
      <c r="M132" s="170" t="s">
        <v>1</v>
      </c>
      <c r="N132" s="171" t="s">
        <v>36</v>
      </c>
      <c r="O132" s="172">
        <v>0</v>
      </c>
      <c r="P132" s="172">
        <f>O132*H132</f>
        <v>0</v>
      </c>
      <c r="Q132" s="172">
        <v>0</v>
      </c>
      <c r="R132" s="172">
        <f>Q132*H132</f>
        <v>0</v>
      </c>
      <c r="S132" s="172">
        <v>0</v>
      </c>
      <c r="T132" s="173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74" t="s">
        <v>86</v>
      </c>
      <c r="AT132" s="174" t="s">
        <v>158</v>
      </c>
      <c r="AU132" s="174" t="s">
        <v>76</v>
      </c>
      <c r="AY132" s="18" t="s">
        <v>156</v>
      </c>
      <c r="BE132" s="175">
        <f>IF(N132="základní",J132,0)</f>
        <v>0</v>
      </c>
      <c r="BF132" s="175">
        <f>IF(N132="snížená",J132,0)</f>
        <v>0</v>
      </c>
      <c r="BG132" s="175">
        <f>IF(N132="zákl. přenesená",J132,0)</f>
        <v>0</v>
      </c>
      <c r="BH132" s="175">
        <f>IF(N132="sníž. přenesená",J132,0)</f>
        <v>0</v>
      </c>
      <c r="BI132" s="175">
        <f>IF(N132="nulová",J132,0)</f>
        <v>0</v>
      </c>
      <c r="BJ132" s="18" t="s">
        <v>76</v>
      </c>
      <c r="BK132" s="175">
        <f>ROUND(I132*H132,2)</f>
        <v>0</v>
      </c>
      <c r="BL132" s="18" t="s">
        <v>86</v>
      </c>
      <c r="BM132" s="174" t="s">
        <v>188</v>
      </c>
    </row>
    <row r="133" s="2" customFormat="1">
      <c r="A133" s="31"/>
      <c r="B133" s="32"/>
      <c r="C133" s="31"/>
      <c r="D133" s="176" t="s">
        <v>162</v>
      </c>
      <c r="E133" s="31"/>
      <c r="F133" s="177" t="s">
        <v>876</v>
      </c>
      <c r="G133" s="31"/>
      <c r="H133" s="31"/>
      <c r="I133" s="31"/>
      <c r="J133" s="31"/>
      <c r="K133" s="31"/>
      <c r="L133" s="32"/>
      <c r="M133" s="178"/>
      <c r="N133" s="179"/>
      <c r="O133" s="69"/>
      <c r="P133" s="69"/>
      <c r="Q133" s="69"/>
      <c r="R133" s="69"/>
      <c r="S133" s="69"/>
      <c r="T133" s="70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8" t="s">
        <v>162</v>
      </c>
      <c r="AU133" s="18" t="s">
        <v>76</v>
      </c>
    </row>
    <row r="134" s="2" customFormat="1" ht="16.5" customHeight="1">
      <c r="A134" s="31"/>
      <c r="B134" s="163"/>
      <c r="C134" s="164" t="s">
        <v>177</v>
      </c>
      <c r="D134" s="164" t="s">
        <v>158</v>
      </c>
      <c r="E134" s="165" t="s">
        <v>877</v>
      </c>
      <c r="F134" s="166" t="s">
        <v>878</v>
      </c>
      <c r="G134" s="167" t="s">
        <v>427</v>
      </c>
      <c r="H134" s="168">
        <v>1</v>
      </c>
      <c r="I134" s="169">
        <v>0</v>
      </c>
      <c r="J134" s="169">
        <f>ROUND(I134*H134,2)</f>
        <v>0</v>
      </c>
      <c r="K134" s="166" t="s">
        <v>1</v>
      </c>
      <c r="L134" s="32"/>
      <c r="M134" s="170" t="s">
        <v>1</v>
      </c>
      <c r="N134" s="171" t="s">
        <v>36</v>
      </c>
      <c r="O134" s="172">
        <v>0</v>
      </c>
      <c r="P134" s="172">
        <f>O134*H134</f>
        <v>0</v>
      </c>
      <c r="Q134" s="172">
        <v>0</v>
      </c>
      <c r="R134" s="172">
        <f>Q134*H134</f>
        <v>0</v>
      </c>
      <c r="S134" s="172">
        <v>0</v>
      </c>
      <c r="T134" s="173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4" t="s">
        <v>86</v>
      </c>
      <c r="AT134" s="174" t="s">
        <v>158</v>
      </c>
      <c r="AU134" s="174" t="s">
        <v>76</v>
      </c>
      <c r="AY134" s="18" t="s">
        <v>156</v>
      </c>
      <c r="BE134" s="175">
        <f>IF(N134="základní",J134,0)</f>
        <v>0</v>
      </c>
      <c r="BF134" s="175">
        <f>IF(N134="snížená",J134,0)</f>
        <v>0</v>
      </c>
      <c r="BG134" s="175">
        <f>IF(N134="zákl. přenesená",J134,0)</f>
        <v>0</v>
      </c>
      <c r="BH134" s="175">
        <f>IF(N134="sníž. přenesená",J134,0)</f>
        <v>0</v>
      </c>
      <c r="BI134" s="175">
        <f>IF(N134="nulová",J134,0)</f>
        <v>0</v>
      </c>
      <c r="BJ134" s="18" t="s">
        <v>76</v>
      </c>
      <c r="BK134" s="175">
        <f>ROUND(I134*H134,2)</f>
        <v>0</v>
      </c>
      <c r="BL134" s="18" t="s">
        <v>86</v>
      </c>
      <c r="BM134" s="174" t="s">
        <v>193</v>
      </c>
    </row>
    <row r="135" s="2" customFormat="1">
      <c r="A135" s="31"/>
      <c r="B135" s="32"/>
      <c r="C135" s="31"/>
      <c r="D135" s="176" t="s">
        <v>162</v>
      </c>
      <c r="E135" s="31"/>
      <c r="F135" s="177" t="s">
        <v>878</v>
      </c>
      <c r="G135" s="31"/>
      <c r="H135" s="31"/>
      <c r="I135" s="31"/>
      <c r="J135" s="31"/>
      <c r="K135" s="31"/>
      <c r="L135" s="32"/>
      <c r="M135" s="178"/>
      <c r="N135" s="179"/>
      <c r="O135" s="69"/>
      <c r="P135" s="69"/>
      <c r="Q135" s="69"/>
      <c r="R135" s="69"/>
      <c r="S135" s="69"/>
      <c r="T135" s="70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T135" s="18" t="s">
        <v>162</v>
      </c>
      <c r="AU135" s="18" t="s">
        <v>76</v>
      </c>
    </row>
    <row r="136" s="2" customFormat="1" ht="16.5" customHeight="1">
      <c r="A136" s="31"/>
      <c r="B136" s="163"/>
      <c r="C136" s="164" t="s">
        <v>98</v>
      </c>
      <c r="D136" s="164" t="s">
        <v>158</v>
      </c>
      <c r="E136" s="165" t="s">
        <v>879</v>
      </c>
      <c r="F136" s="166" t="s">
        <v>880</v>
      </c>
      <c r="G136" s="167" t="s">
        <v>427</v>
      </c>
      <c r="H136" s="168">
        <v>14</v>
      </c>
      <c r="I136" s="169">
        <v>0</v>
      </c>
      <c r="J136" s="169">
        <f>ROUND(I136*H136,2)</f>
        <v>0</v>
      </c>
      <c r="K136" s="166" t="s">
        <v>1</v>
      </c>
      <c r="L136" s="32"/>
      <c r="M136" s="170" t="s">
        <v>1</v>
      </c>
      <c r="N136" s="171" t="s">
        <v>36</v>
      </c>
      <c r="O136" s="172">
        <v>0</v>
      </c>
      <c r="P136" s="172">
        <f>O136*H136</f>
        <v>0</v>
      </c>
      <c r="Q136" s="172">
        <v>0</v>
      </c>
      <c r="R136" s="172">
        <f>Q136*H136</f>
        <v>0</v>
      </c>
      <c r="S136" s="172">
        <v>0</v>
      </c>
      <c r="T136" s="173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4" t="s">
        <v>86</v>
      </c>
      <c r="AT136" s="174" t="s">
        <v>158</v>
      </c>
      <c r="AU136" s="174" t="s">
        <v>76</v>
      </c>
      <c r="AY136" s="18" t="s">
        <v>156</v>
      </c>
      <c r="BE136" s="175">
        <f>IF(N136="základní",J136,0)</f>
        <v>0</v>
      </c>
      <c r="BF136" s="175">
        <f>IF(N136="snížená",J136,0)</f>
        <v>0</v>
      </c>
      <c r="BG136" s="175">
        <f>IF(N136="zákl. přenesená",J136,0)</f>
        <v>0</v>
      </c>
      <c r="BH136" s="175">
        <f>IF(N136="sníž. přenesená",J136,0)</f>
        <v>0</v>
      </c>
      <c r="BI136" s="175">
        <f>IF(N136="nulová",J136,0)</f>
        <v>0</v>
      </c>
      <c r="BJ136" s="18" t="s">
        <v>76</v>
      </c>
      <c r="BK136" s="175">
        <f>ROUND(I136*H136,2)</f>
        <v>0</v>
      </c>
      <c r="BL136" s="18" t="s">
        <v>86</v>
      </c>
      <c r="BM136" s="174" t="s">
        <v>198</v>
      </c>
    </row>
    <row r="137" s="2" customFormat="1">
      <c r="A137" s="31"/>
      <c r="B137" s="32"/>
      <c r="C137" s="31"/>
      <c r="D137" s="176" t="s">
        <v>162</v>
      </c>
      <c r="E137" s="31"/>
      <c r="F137" s="177" t="s">
        <v>880</v>
      </c>
      <c r="G137" s="31"/>
      <c r="H137" s="31"/>
      <c r="I137" s="31"/>
      <c r="J137" s="31"/>
      <c r="K137" s="31"/>
      <c r="L137" s="32"/>
      <c r="M137" s="178"/>
      <c r="N137" s="179"/>
      <c r="O137" s="69"/>
      <c r="P137" s="69"/>
      <c r="Q137" s="69"/>
      <c r="R137" s="69"/>
      <c r="S137" s="69"/>
      <c r="T137" s="70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T137" s="18" t="s">
        <v>162</v>
      </c>
      <c r="AU137" s="18" t="s">
        <v>76</v>
      </c>
    </row>
    <row r="138" s="2" customFormat="1" ht="16.5" customHeight="1">
      <c r="A138" s="31"/>
      <c r="B138" s="163"/>
      <c r="C138" s="164" t="s">
        <v>104</v>
      </c>
      <c r="D138" s="164" t="s">
        <v>158</v>
      </c>
      <c r="E138" s="165" t="s">
        <v>881</v>
      </c>
      <c r="F138" s="166" t="s">
        <v>882</v>
      </c>
      <c r="G138" s="167" t="s">
        <v>427</v>
      </c>
      <c r="H138" s="168">
        <v>14</v>
      </c>
      <c r="I138" s="169">
        <v>0</v>
      </c>
      <c r="J138" s="169">
        <f>ROUND(I138*H138,2)</f>
        <v>0</v>
      </c>
      <c r="K138" s="166" t="s">
        <v>1</v>
      </c>
      <c r="L138" s="32"/>
      <c r="M138" s="170" t="s">
        <v>1</v>
      </c>
      <c r="N138" s="171" t="s">
        <v>36</v>
      </c>
      <c r="O138" s="172">
        <v>0</v>
      </c>
      <c r="P138" s="172">
        <f>O138*H138</f>
        <v>0</v>
      </c>
      <c r="Q138" s="172">
        <v>0</v>
      </c>
      <c r="R138" s="172">
        <f>Q138*H138</f>
        <v>0</v>
      </c>
      <c r="S138" s="172">
        <v>0</v>
      </c>
      <c r="T138" s="173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4" t="s">
        <v>86</v>
      </c>
      <c r="AT138" s="174" t="s">
        <v>158</v>
      </c>
      <c r="AU138" s="174" t="s">
        <v>76</v>
      </c>
      <c r="AY138" s="18" t="s">
        <v>156</v>
      </c>
      <c r="BE138" s="175">
        <f>IF(N138="základní",J138,0)</f>
        <v>0</v>
      </c>
      <c r="BF138" s="175">
        <f>IF(N138="snížená",J138,0)</f>
        <v>0</v>
      </c>
      <c r="BG138" s="175">
        <f>IF(N138="zákl. přenesená",J138,0)</f>
        <v>0</v>
      </c>
      <c r="BH138" s="175">
        <f>IF(N138="sníž. přenesená",J138,0)</f>
        <v>0</v>
      </c>
      <c r="BI138" s="175">
        <f>IF(N138="nulová",J138,0)</f>
        <v>0</v>
      </c>
      <c r="BJ138" s="18" t="s">
        <v>76</v>
      </c>
      <c r="BK138" s="175">
        <f>ROUND(I138*H138,2)</f>
        <v>0</v>
      </c>
      <c r="BL138" s="18" t="s">
        <v>86</v>
      </c>
      <c r="BM138" s="174" t="s">
        <v>202</v>
      </c>
    </row>
    <row r="139" s="2" customFormat="1">
      <c r="A139" s="31"/>
      <c r="B139" s="32"/>
      <c r="C139" s="31"/>
      <c r="D139" s="176" t="s">
        <v>162</v>
      </c>
      <c r="E139" s="31"/>
      <c r="F139" s="177" t="s">
        <v>882</v>
      </c>
      <c r="G139" s="31"/>
      <c r="H139" s="31"/>
      <c r="I139" s="31"/>
      <c r="J139" s="31"/>
      <c r="K139" s="31"/>
      <c r="L139" s="32"/>
      <c r="M139" s="178"/>
      <c r="N139" s="179"/>
      <c r="O139" s="69"/>
      <c r="P139" s="69"/>
      <c r="Q139" s="69"/>
      <c r="R139" s="69"/>
      <c r="S139" s="69"/>
      <c r="T139" s="70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T139" s="18" t="s">
        <v>162</v>
      </c>
      <c r="AU139" s="18" t="s">
        <v>76</v>
      </c>
    </row>
    <row r="140" s="2" customFormat="1" ht="16.5" customHeight="1">
      <c r="A140" s="31"/>
      <c r="B140" s="163"/>
      <c r="C140" s="164" t="s">
        <v>107</v>
      </c>
      <c r="D140" s="164" t="s">
        <v>158</v>
      </c>
      <c r="E140" s="165" t="s">
        <v>883</v>
      </c>
      <c r="F140" s="166" t="s">
        <v>884</v>
      </c>
      <c r="G140" s="167" t="s">
        <v>815</v>
      </c>
      <c r="H140" s="168">
        <v>8</v>
      </c>
      <c r="I140" s="169">
        <v>0</v>
      </c>
      <c r="J140" s="169">
        <f>ROUND(I140*H140,2)</f>
        <v>0</v>
      </c>
      <c r="K140" s="166" t="s">
        <v>1</v>
      </c>
      <c r="L140" s="32"/>
      <c r="M140" s="170" t="s">
        <v>1</v>
      </c>
      <c r="N140" s="171" t="s">
        <v>36</v>
      </c>
      <c r="O140" s="172">
        <v>0</v>
      </c>
      <c r="P140" s="172">
        <f>O140*H140</f>
        <v>0</v>
      </c>
      <c r="Q140" s="172">
        <v>0</v>
      </c>
      <c r="R140" s="172">
        <f>Q140*H140</f>
        <v>0</v>
      </c>
      <c r="S140" s="172">
        <v>0</v>
      </c>
      <c r="T140" s="173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4" t="s">
        <v>86</v>
      </c>
      <c r="AT140" s="174" t="s">
        <v>158</v>
      </c>
      <c r="AU140" s="174" t="s">
        <v>76</v>
      </c>
      <c r="AY140" s="18" t="s">
        <v>156</v>
      </c>
      <c r="BE140" s="175">
        <f>IF(N140="základní",J140,0)</f>
        <v>0</v>
      </c>
      <c r="BF140" s="175">
        <f>IF(N140="snížená",J140,0)</f>
        <v>0</v>
      </c>
      <c r="BG140" s="175">
        <f>IF(N140="zákl. přenesená",J140,0)</f>
        <v>0</v>
      </c>
      <c r="BH140" s="175">
        <f>IF(N140="sníž. přenesená",J140,0)</f>
        <v>0</v>
      </c>
      <c r="BI140" s="175">
        <f>IF(N140="nulová",J140,0)</f>
        <v>0</v>
      </c>
      <c r="BJ140" s="18" t="s">
        <v>76</v>
      </c>
      <c r="BK140" s="175">
        <f>ROUND(I140*H140,2)</f>
        <v>0</v>
      </c>
      <c r="BL140" s="18" t="s">
        <v>86</v>
      </c>
      <c r="BM140" s="174" t="s">
        <v>208</v>
      </c>
    </row>
    <row r="141" s="2" customFormat="1">
      <c r="A141" s="31"/>
      <c r="B141" s="32"/>
      <c r="C141" s="31"/>
      <c r="D141" s="176" t="s">
        <v>162</v>
      </c>
      <c r="E141" s="31"/>
      <c r="F141" s="177" t="s">
        <v>884</v>
      </c>
      <c r="G141" s="31"/>
      <c r="H141" s="31"/>
      <c r="I141" s="31"/>
      <c r="J141" s="31"/>
      <c r="K141" s="31"/>
      <c r="L141" s="32"/>
      <c r="M141" s="178"/>
      <c r="N141" s="179"/>
      <c r="O141" s="69"/>
      <c r="P141" s="69"/>
      <c r="Q141" s="69"/>
      <c r="R141" s="69"/>
      <c r="S141" s="69"/>
      <c r="T141" s="70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T141" s="18" t="s">
        <v>162</v>
      </c>
      <c r="AU141" s="18" t="s">
        <v>76</v>
      </c>
    </row>
    <row r="142" s="2" customFormat="1" ht="24.15" customHeight="1">
      <c r="A142" s="31"/>
      <c r="B142" s="163"/>
      <c r="C142" s="164" t="s">
        <v>8</v>
      </c>
      <c r="D142" s="164" t="s">
        <v>158</v>
      </c>
      <c r="E142" s="165" t="s">
        <v>885</v>
      </c>
      <c r="F142" s="166" t="s">
        <v>886</v>
      </c>
      <c r="G142" s="167" t="s">
        <v>815</v>
      </c>
      <c r="H142" s="168">
        <v>4</v>
      </c>
      <c r="I142" s="169">
        <v>0</v>
      </c>
      <c r="J142" s="169">
        <f>ROUND(I142*H142,2)</f>
        <v>0</v>
      </c>
      <c r="K142" s="166" t="s">
        <v>1</v>
      </c>
      <c r="L142" s="32"/>
      <c r="M142" s="170" t="s">
        <v>1</v>
      </c>
      <c r="N142" s="171" t="s">
        <v>36</v>
      </c>
      <c r="O142" s="172">
        <v>0</v>
      </c>
      <c r="P142" s="172">
        <f>O142*H142</f>
        <v>0</v>
      </c>
      <c r="Q142" s="172">
        <v>0</v>
      </c>
      <c r="R142" s="172">
        <f>Q142*H142</f>
        <v>0</v>
      </c>
      <c r="S142" s="172">
        <v>0</v>
      </c>
      <c r="T142" s="173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4" t="s">
        <v>86</v>
      </c>
      <c r="AT142" s="174" t="s">
        <v>158</v>
      </c>
      <c r="AU142" s="174" t="s">
        <v>76</v>
      </c>
      <c r="AY142" s="18" t="s">
        <v>156</v>
      </c>
      <c r="BE142" s="175">
        <f>IF(N142="základní",J142,0)</f>
        <v>0</v>
      </c>
      <c r="BF142" s="175">
        <f>IF(N142="snížená",J142,0)</f>
        <v>0</v>
      </c>
      <c r="BG142" s="175">
        <f>IF(N142="zákl. přenesená",J142,0)</f>
        <v>0</v>
      </c>
      <c r="BH142" s="175">
        <f>IF(N142="sníž. přenesená",J142,0)</f>
        <v>0</v>
      </c>
      <c r="BI142" s="175">
        <f>IF(N142="nulová",J142,0)</f>
        <v>0</v>
      </c>
      <c r="BJ142" s="18" t="s">
        <v>76</v>
      </c>
      <c r="BK142" s="175">
        <f>ROUND(I142*H142,2)</f>
        <v>0</v>
      </c>
      <c r="BL142" s="18" t="s">
        <v>86</v>
      </c>
      <c r="BM142" s="174" t="s">
        <v>213</v>
      </c>
    </row>
    <row r="143" s="2" customFormat="1">
      <c r="A143" s="31"/>
      <c r="B143" s="32"/>
      <c r="C143" s="31"/>
      <c r="D143" s="176" t="s">
        <v>162</v>
      </c>
      <c r="E143" s="31"/>
      <c r="F143" s="177" t="s">
        <v>886</v>
      </c>
      <c r="G143" s="31"/>
      <c r="H143" s="31"/>
      <c r="I143" s="31"/>
      <c r="J143" s="31"/>
      <c r="K143" s="31"/>
      <c r="L143" s="32"/>
      <c r="M143" s="178"/>
      <c r="N143" s="179"/>
      <c r="O143" s="69"/>
      <c r="P143" s="69"/>
      <c r="Q143" s="69"/>
      <c r="R143" s="69"/>
      <c r="S143" s="69"/>
      <c r="T143" s="70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T143" s="18" t="s">
        <v>162</v>
      </c>
      <c r="AU143" s="18" t="s">
        <v>76</v>
      </c>
    </row>
    <row r="144" s="2" customFormat="1" ht="24.15" customHeight="1">
      <c r="A144" s="31"/>
      <c r="B144" s="163"/>
      <c r="C144" s="164" t="s">
        <v>215</v>
      </c>
      <c r="D144" s="164" t="s">
        <v>158</v>
      </c>
      <c r="E144" s="165" t="s">
        <v>887</v>
      </c>
      <c r="F144" s="166" t="s">
        <v>888</v>
      </c>
      <c r="G144" s="167" t="s">
        <v>889</v>
      </c>
      <c r="H144" s="168">
        <v>1</v>
      </c>
      <c r="I144" s="169">
        <v>0</v>
      </c>
      <c r="J144" s="169">
        <f>ROUND(I144*H144,2)</f>
        <v>0</v>
      </c>
      <c r="K144" s="166" t="s">
        <v>1</v>
      </c>
      <c r="L144" s="32"/>
      <c r="M144" s="170" t="s">
        <v>1</v>
      </c>
      <c r="N144" s="171" t="s">
        <v>36</v>
      </c>
      <c r="O144" s="172">
        <v>0</v>
      </c>
      <c r="P144" s="172">
        <f>O144*H144</f>
        <v>0</v>
      </c>
      <c r="Q144" s="172">
        <v>0</v>
      </c>
      <c r="R144" s="172">
        <f>Q144*H144</f>
        <v>0</v>
      </c>
      <c r="S144" s="172">
        <v>0</v>
      </c>
      <c r="T144" s="173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4" t="s">
        <v>86</v>
      </c>
      <c r="AT144" s="174" t="s">
        <v>158</v>
      </c>
      <c r="AU144" s="174" t="s">
        <v>76</v>
      </c>
      <c r="AY144" s="18" t="s">
        <v>156</v>
      </c>
      <c r="BE144" s="175">
        <f>IF(N144="základní",J144,0)</f>
        <v>0</v>
      </c>
      <c r="BF144" s="175">
        <f>IF(N144="snížená",J144,0)</f>
        <v>0</v>
      </c>
      <c r="BG144" s="175">
        <f>IF(N144="zákl. přenesená",J144,0)</f>
        <v>0</v>
      </c>
      <c r="BH144" s="175">
        <f>IF(N144="sníž. přenesená",J144,0)</f>
        <v>0</v>
      </c>
      <c r="BI144" s="175">
        <f>IF(N144="nulová",J144,0)</f>
        <v>0</v>
      </c>
      <c r="BJ144" s="18" t="s">
        <v>76</v>
      </c>
      <c r="BK144" s="175">
        <f>ROUND(I144*H144,2)</f>
        <v>0</v>
      </c>
      <c r="BL144" s="18" t="s">
        <v>86</v>
      </c>
      <c r="BM144" s="174" t="s">
        <v>218</v>
      </c>
    </row>
    <row r="145" s="2" customFormat="1">
      <c r="A145" s="31"/>
      <c r="B145" s="32"/>
      <c r="C145" s="31"/>
      <c r="D145" s="176" t="s">
        <v>162</v>
      </c>
      <c r="E145" s="31"/>
      <c r="F145" s="177" t="s">
        <v>888</v>
      </c>
      <c r="G145" s="31"/>
      <c r="H145" s="31"/>
      <c r="I145" s="31"/>
      <c r="J145" s="31"/>
      <c r="K145" s="31"/>
      <c r="L145" s="32"/>
      <c r="M145" s="178"/>
      <c r="N145" s="179"/>
      <c r="O145" s="69"/>
      <c r="P145" s="69"/>
      <c r="Q145" s="69"/>
      <c r="R145" s="69"/>
      <c r="S145" s="69"/>
      <c r="T145" s="70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T145" s="18" t="s">
        <v>162</v>
      </c>
      <c r="AU145" s="18" t="s">
        <v>76</v>
      </c>
    </row>
    <row r="146" s="2" customFormat="1" ht="16.5" customHeight="1">
      <c r="A146" s="31"/>
      <c r="B146" s="163"/>
      <c r="C146" s="164" t="s">
        <v>188</v>
      </c>
      <c r="D146" s="164" t="s">
        <v>158</v>
      </c>
      <c r="E146" s="165" t="s">
        <v>890</v>
      </c>
      <c r="F146" s="166" t="s">
        <v>891</v>
      </c>
      <c r="G146" s="167" t="s">
        <v>889</v>
      </c>
      <c r="H146" s="168">
        <v>1</v>
      </c>
      <c r="I146" s="169">
        <v>0</v>
      </c>
      <c r="J146" s="169">
        <f>ROUND(I146*H146,2)</f>
        <v>0</v>
      </c>
      <c r="K146" s="166" t="s">
        <v>1</v>
      </c>
      <c r="L146" s="32"/>
      <c r="M146" s="170" t="s">
        <v>1</v>
      </c>
      <c r="N146" s="171" t="s">
        <v>36</v>
      </c>
      <c r="O146" s="172">
        <v>0</v>
      </c>
      <c r="P146" s="172">
        <f>O146*H146</f>
        <v>0</v>
      </c>
      <c r="Q146" s="172">
        <v>0</v>
      </c>
      <c r="R146" s="172">
        <f>Q146*H146</f>
        <v>0</v>
      </c>
      <c r="S146" s="172">
        <v>0</v>
      </c>
      <c r="T146" s="173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4" t="s">
        <v>86</v>
      </c>
      <c r="AT146" s="174" t="s">
        <v>158</v>
      </c>
      <c r="AU146" s="174" t="s">
        <v>76</v>
      </c>
      <c r="AY146" s="18" t="s">
        <v>156</v>
      </c>
      <c r="BE146" s="175">
        <f>IF(N146="základní",J146,0)</f>
        <v>0</v>
      </c>
      <c r="BF146" s="175">
        <f>IF(N146="snížená",J146,0)</f>
        <v>0</v>
      </c>
      <c r="BG146" s="175">
        <f>IF(N146="zákl. přenesená",J146,0)</f>
        <v>0</v>
      </c>
      <c r="BH146" s="175">
        <f>IF(N146="sníž. přenesená",J146,0)</f>
        <v>0</v>
      </c>
      <c r="BI146" s="175">
        <f>IF(N146="nulová",J146,0)</f>
        <v>0</v>
      </c>
      <c r="BJ146" s="18" t="s">
        <v>76</v>
      </c>
      <c r="BK146" s="175">
        <f>ROUND(I146*H146,2)</f>
        <v>0</v>
      </c>
      <c r="BL146" s="18" t="s">
        <v>86</v>
      </c>
      <c r="BM146" s="174" t="s">
        <v>222</v>
      </c>
    </row>
    <row r="147" s="2" customFormat="1">
      <c r="A147" s="31"/>
      <c r="B147" s="32"/>
      <c r="C147" s="31"/>
      <c r="D147" s="176" t="s">
        <v>162</v>
      </c>
      <c r="E147" s="31"/>
      <c r="F147" s="177" t="s">
        <v>891</v>
      </c>
      <c r="G147" s="31"/>
      <c r="H147" s="31"/>
      <c r="I147" s="31"/>
      <c r="J147" s="31"/>
      <c r="K147" s="31"/>
      <c r="L147" s="32"/>
      <c r="M147" s="178"/>
      <c r="N147" s="179"/>
      <c r="O147" s="69"/>
      <c r="P147" s="69"/>
      <c r="Q147" s="69"/>
      <c r="R147" s="69"/>
      <c r="S147" s="69"/>
      <c r="T147" s="70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T147" s="18" t="s">
        <v>162</v>
      </c>
      <c r="AU147" s="18" t="s">
        <v>76</v>
      </c>
    </row>
    <row r="148" s="2" customFormat="1" ht="16.5" customHeight="1">
      <c r="A148" s="31"/>
      <c r="B148" s="163"/>
      <c r="C148" s="164" t="s">
        <v>226</v>
      </c>
      <c r="D148" s="164" t="s">
        <v>158</v>
      </c>
      <c r="E148" s="165" t="s">
        <v>892</v>
      </c>
      <c r="F148" s="166" t="s">
        <v>893</v>
      </c>
      <c r="G148" s="167" t="s">
        <v>889</v>
      </c>
      <c r="H148" s="168">
        <v>1</v>
      </c>
      <c r="I148" s="169">
        <v>0</v>
      </c>
      <c r="J148" s="169">
        <f>ROUND(I148*H148,2)</f>
        <v>0</v>
      </c>
      <c r="K148" s="166" t="s">
        <v>1</v>
      </c>
      <c r="L148" s="32"/>
      <c r="M148" s="170" t="s">
        <v>1</v>
      </c>
      <c r="N148" s="171" t="s">
        <v>36</v>
      </c>
      <c r="O148" s="172">
        <v>0</v>
      </c>
      <c r="P148" s="172">
        <f>O148*H148</f>
        <v>0</v>
      </c>
      <c r="Q148" s="172">
        <v>0</v>
      </c>
      <c r="R148" s="172">
        <f>Q148*H148</f>
        <v>0</v>
      </c>
      <c r="S148" s="172">
        <v>0</v>
      </c>
      <c r="T148" s="173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4" t="s">
        <v>86</v>
      </c>
      <c r="AT148" s="174" t="s">
        <v>158</v>
      </c>
      <c r="AU148" s="174" t="s">
        <v>76</v>
      </c>
      <c r="AY148" s="18" t="s">
        <v>156</v>
      </c>
      <c r="BE148" s="175">
        <f>IF(N148="základní",J148,0)</f>
        <v>0</v>
      </c>
      <c r="BF148" s="175">
        <f>IF(N148="snížená",J148,0)</f>
        <v>0</v>
      </c>
      <c r="BG148" s="175">
        <f>IF(N148="zákl. přenesená",J148,0)</f>
        <v>0</v>
      </c>
      <c r="BH148" s="175">
        <f>IF(N148="sníž. přenesená",J148,0)</f>
        <v>0</v>
      </c>
      <c r="BI148" s="175">
        <f>IF(N148="nulová",J148,0)</f>
        <v>0</v>
      </c>
      <c r="BJ148" s="18" t="s">
        <v>76</v>
      </c>
      <c r="BK148" s="175">
        <f>ROUND(I148*H148,2)</f>
        <v>0</v>
      </c>
      <c r="BL148" s="18" t="s">
        <v>86</v>
      </c>
      <c r="BM148" s="174" t="s">
        <v>229</v>
      </c>
    </row>
    <row r="149" s="2" customFormat="1">
      <c r="A149" s="31"/>
      <c r="B149" s="32"/>
      <c r="C149" s="31"/>
      <c r="D149" s="176" t="s">
        <v>162</v>
      </c>
      <c r="E149" s="31"/>
      <c r="F149" s="177" t="s">
        <v>893</v>
      </c>
      <c r="G149" s="31"/>
      <c r="H149" s="31"/>
      <c r="I149" s="31"/>
      <c r="J149" s="31"/>
      <c r="K149" s="31"/>
      <c r="L149" s="32"/>
      <c r="M149" s="178"/>
      <c r="N149" s="179"/>
      <c r="O149" s="69"/>
      <c r="P149" s="69"/>
      <c r="Q149" s="69"/>
      <c r="R149" s="69"/>
      <c r="S149" s="69"/>
      <c r="T149" s="70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T149" s="18" t="s">
        <v>162</v>
      </c>
      <c r="AU149" s="18" t="s">
        <v>76</v>
      </c>
    </row>
    <row r="150" s="2" customFormat="1" ht="24.15" customHeight="1">
      <c r="A150" s="31"/>
      <c r="B150" s="163"/>
      <c r="C150" s="164" t="s">
        <v>193</v>
      </c>
      <c r="D150" s="164" t="s">
        <v>158</v>
      </c>
      <c r="E150" s="165" t="s">
        <v>894</v>
      </c>
      <c r="F150" s="166" t="s">
        <v>895</v>
      </c>
      <c r="G150" s="167" t="s">
        <v>815</v>
      </c>
      <c r="H150" s="168">
        <v>9</v>
      </c>
      <c r="I150" s="169">
        <v>0</v>
      </c>
      <c r="J150" s="169">
        <f>ROUND(I150*H150,2)</f>
        <v>0</v>
      </c>
      <c r="K150" s="166" t="s">
        <v>1</v>
      </c>
      <c r="L150" s="32"/>
      <c r="M150" s="170" t="s">
        <v>1</v>
      </c>
      <c r="N150" s="171" t="s">
        <v>36</v>
      </c>
      <c r="O150" s="172">
        <v>0</v>
      </c>
      <c r="P150" s="172">
        <f>O150*H150</f>
        <v>0</v>
      </c>
      <c r="Q150" s="172">
        <v>0</v>
      </c>
      <c r="R150" s="172">
        <f>Q150*H150</f>
        <v>0</v>
      </c>
      <c r="S150" s="172">
        <v>0</v>
      </c>
      <c r="T150" s="173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4" t="s">
        <v>86</v>
      </c>
      <c r="AT150" s="174" t="s">
        <v>158</v>
      </c>
      <c r="AU150" s="174" t="s">
        <v>76</v>
      </c>
      <c r="AY150" s="18" t="s">
        <v>156</v>
      </c>
      <c r="BE150" s="175">
        <f>IF(N150="základní",J150,0)</f>
        <v>0</v>
      </c>
      <c r="BF150" s="175">
        <f>IF(N150="snížená",J150,0)</f>
        <v>0</v>
      </c>
      <c r="BG150" s="175">
        <f>IF(N150="zákl. přenesená",J150,0)</f>
        <v>0</v>
      </c>
      <c r="BH150" s="175">
        <f>IF(N150="sníž. přenesená",J150,0)</f>
        <v>0</v>
      </c>
      <c r="BI150" s="175">
        <f>IF(N150="nulová",J150,0)</f>
        <v>0</v>
      </c>
      <c r="BJ150" s="18" t="s">
        <v>76</v>
      </c>
      <c r="BK150" s="175">
        <f>ROUND(I150*H150,2)</f>
        <v>0</v>
      </c>
      <c r="BL150" s="18" t="s">
        <v>86</v>
      </c>
      <c r="BM150" s="174" t="s">
        <v>235</v>
      </c>
    </row>
    <row r="151" s="2" customFormat="1">
      <c r="A151" s="31"/>
      <c r="B151" s="32"/>
      <c r="C151" s="31"/>
      <c r="D151" s="176" t="s">
        <v>162</v>
      </c>
      <c r="E151" s="31"/>
      <c r="F151" s="177" t="s">
        <v>895</v>
      </c>
      <c r="G151" s="31"/>
      <c r="H151" s="31"/>
      <c r="I151" s="31"/>
      <c r="J151" s="31"/>
      <c r="K151" s="31"/>
      <c r="L151" s="32"/>
      <c r="M151" s="178"/>
      <c r="N151" s="179"/>
      <c r="O151" s="69"/>
      <c r="P151" s="69"/>
      <c r="Q151" s="69"/>
      <c r="R151" s="69"/>
      <c r="S151" s="69"/>
      <c r="T151" s="70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T151" s="18" t="s">
        <v>162</v>
      </c>
      <c r="AU151" s="18" t="s">
        <v>76</v>
      </c>
    </row>
    <row r="152" s="2" customFormat="1" ht="24.15" customHeight="1">
      <c r="A152" s="31"/>
      <c r="B152" s="163"/>
      <c r="C152" s="164" t="s">
        <v>238</v>
      </c>
      <c r="D152" s="164" t="s">
        <v>158</v>
      </c>
      <c r="E152" s="165" t="s">
        <v>896</v>
      </c>
      <c r="F152" s="166" t="s">
        <v>897</v>
      </c>
      <c r="G152" s="167" t="s">
        <v>889</v>
      </c>
      <c r="H152" s="168">
        <v>1</v>
      </c>
      <c r="I152" s="169">
        <v>0</v>
      </c>
      <c r="J152" s="169">
        <f>ROUND(I152*H152,2)</f>
        <v>0</v>
      </c>
      <c r="K152" s="166" t="s">
        <v>1</v>
      </c>
      <c r="L152" s="32"/>
      <c r="M152" s="170" t="s">
        <v>1</v>
      </c>
      <c r="N152" s="171" t="s">
        <v>36</v>
      </c>
      <c r="O152" s="172">
        <v>0</v>
      </c>
      <c r="P152" s="172">
        <f>O152*H152</f>
        <v>0</v>
      </c>
      <c r="Q152" s="172">
        <v>0</v>
      </c>
      <c r="R152" s="172">
        <f>Q152*H152</f>
        <v>0</v>
      </c>
      <c r="S152" s="172">
        <v>0</v>
      </c>
      <c r="T152" s="173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4" t="s">
        <v>86</v>
      </c>
      <c r="AT152" s="174" t="s">
        <v>158</v>
      </c>
      <c r="AU152" s="174" t="s">
        <v>76</v>
      </c>
      <c r="AY152" s="18" t="s">
        <v>156</v>
      </c>
      <c r="BE152" s="175">
        <f>IF(N152="základní",J152,0)</f>
        <v>0</v>
      </c>
      <c r="BF152" s="175">
        <f>IF(N152="snížená",J152,0)</f>
        <v>0</v>
      </c>
      <c r="BG152" s="175">
        <f>IF(N152="zákl. přenesená",J152,0)</f>
        <v>0</v>
      </c>
      <c r="BH152" s="175">
        <f>IF(N152="sníž. přenesená",J152,0)</f>
        <v>0</v>
      </c>
      <c r="BI152" s="175">
        <f>IF(N152="nulová",J152,0)</f>
        <v>0</v>
      </c>
      <c r="BJ152" s="18" t="s">
        <v>76</v>
      </c>
      <c r="BK152" s="175">
        <f>ROUND(I152*H152,2)</f>
        <v>0</v>
      </c>
      <c r="BL152" s="18" t="s">
        <v>86</v>
      </c>
      <c r="BM152" s="174" t="s">
        <v>242</v>
      </c>
    </row>
    <row r="153" s="2" customFormat="1">
      <c r="A153" s="31"/>
      <c r="B153" s="32"/>
      <c r="C153" s="31"/>
      <c r="D153" s="176" t="s">
        <v>162</v>
      </c>
      <c r="E153" s="31"/>
      <c r="F153" s="177" t="s">
        <v>897</v>
      </c>
      <c r="G153" s="31"/>
      <c r="H153" s="31"/>
      <c r="I153" s="31"/>
      <c r="J153" s="31"/>
      <c r="K153" s="31"/>
      <c r="L153" s="32"/>
      <c r="M153" s="178"/>
      <c r="N153" s="179"/>
      <c r="O153" s="69"/>
      <c r="P153" s="69"/>
      <c r="Q153" s="69"/>
      <c r="R153" s="69"/>
      <c r="S153" s="69"/>
      <c r="T153" s="70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T153" s="18" t="s">
        <v>162</v>
      </c>
      <c r="AU153" s="18" t="s">
        <v>76</v>
      </c>
    </row>
    <row r="154" s="2" customFormat="1" ht="24.15" customHeight="1">
      <c r="A154" s="31"/>
      <c r="B154" s="163"/>
      <c r="C154" s="164" t="s">
        <v>198</v>
      </c>
      <c r="D154" s="164" t="s">
        <v>158</v>
      </c>
      <c r="E154" s="165" t="s">
        <v>898</v>
      </c>
      <c r="F154" s="166" t="s">
        <v>899</v>
      </c>
      <c r="G154" s="167" t="s">
        <v>889</v>
      </c>
      <c r="H154" s="168">
        <v>1</v>
      </c>
      <c r="I154" s="169">
        <v>0</v>
      </c>
      <c r="J154" s="169">
        <f>ROUND(I154*H154,2)</f>
        <v>0</v>
      </c>
      <c r="K154" s="166" t="s">
        <v>1</v>
      </c>
      <c r="L154" s="32"/>
      <c r="M154" s="170" t="s">
        <v>1</v>
      </c>
      <c r="N154" s="171" t="s">
        <v>36</v>
      </c>
      <c r="O154" s="172">
        <v>0</v>
      </c>
      <c r="P154" s="172">
        <f>O154*H154</f>
        <v>0</v>
      </c>
      <c r="Q154" s="172">
        <v>0</v>
      </c>
      <c r="R154" s="172">
        <f>Q154*H154</f>
        <v>0</v>
      </c>
      <c r="S154" s="172">
        <v>0</v>
      </c>
      <c r="T154" s="173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4" t="s">
        <v>86</v>
      </c>
      <c r="AT154" s="174" t="s">
        <v>158</v>
      </c>
      <c r="AU154" s="174" t="s">
        <v>76</v>
      </c>
      <c r="AY154" s="18" t="s">
        <v>156</v>
      </c>
      <c r="BE154" s="175">
        <f>IF(N154="základní",J154,0)</f>
        <v>0</v>
      </c>
      <c r="BF154" s="175">
        <f>IF(N154="snížená",J154,0)</f>
        <v>0</v>
      </c>
      <c r="BG154" s="175">
        <f>IF(N154="zákl. přenesená",J154,0)</f>
        <v>0</v>
      </c>
      <c r="BH154" s="175">
        <f>IF(N154="sníž. přenesená",J154,0)</f>
        <v>0</v>
      </c>
      <c r="BI154" s="175">
        <f>IF(N154="nulová",J154,0)</f>
        <v>0</v>
      </c>
      <c r="BJ154" s="18" t="s">
        <v>76</v>
      </c>
      <c r="BK154" s="175">
        <f>ROUND(I154*H154,2)</f>
        <v>0</v>
      </c>
      <c r="BL154" s="18" t="s">
        <v>86</v>
      </c>
      <c r="BM154" s="174" t="s">
        <v>247</v>
      </c>
    </row>
    <row r="155" s="2" customFormat="1">
      <c r="A155" s="31"/>
      <c r="B155" s="32"/>
      <c r="C155" s="31"/>
      <c r="D155" s="176" t="s">
        <v>162</v>
      </c>
      <c r="E155" s="31"/>
      <c r="F155" s="177" t="s">
        <v>899</v>
      </c>
      <c r="G155" s="31"/>
      <c r="H155" s="31"/>
      <c r="I155" s="31"/>
      <c r="J155" s="31"/>
      <c r="K155" s="31"/>
      <c r="L155" s="32"/>
      <c r="M155" s="178"/>
      <c r="N155" s="179"/>
      <c r="O155" s="69"/>
      <c r="P155" s="69"/>
      <c r="Q155" s="69"/>
      <c r="R155" s="69"/>
      <c r="S155" s="69"/>
      <c r="T155" s="70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T155" s="18" t="s">
        <v>162</v>
      </c>
      <c r="AU155" s="18" t="s">
        <v>76</v>
      </c>
    </row>
    <row r="156" s="2" customFormat="1" ht="16.5" customHeight="1">
      <c r="A156" s="31"/>
      <c r="B156" s="163"/>
      <c r="C156" s="164" t="s">
        <v>249</v>
      </c>
      <c r="D156" s="164" t="s">
        <v>158</v>
      </c>
      <c r="E156" s="165" t="s">
        <v>900</v>
      </c>
      <c r="F156" s="166" t="s">
        <v>901</v>
      </c>
      <c r="G156" s="167" t="s">
        <v>889</v>
      </c>
      <c r="H156" s="168">
        <v>1</v>
      </c>
      <c r="I156" s="169">
        <v>0</v>
      </c>
      <c r="J156" s="169">
        <f>ROUND(I156*H156,2)</f>
        <v>0</v>
      </c>
      <c r="K156" s="166" t="s">
        <v>1</v>
      </c>
      <c r="L156" s="32"/>
      <c r="M156" s="170" t="s">
        <v>1</v>
      </c>
      <c r="N156" s="171" t="s">
        <v>36</v>
      </c>
      <c r="O156" s="172">
        <v>0</v>
      </c>
      <c r="P156" s="172">
        <f>O156*H156</f>
        <v>0</v>
      </c>
      <c r="Q156" s="172">
        <v>0</v>
      </c>
      <c r="R156" s="172">
        <f>Q156*H156</f>
        <v>0</v>
      </c>
      <c r="S156" s="172">
        <v>0</v>
      </c>
      <c r="T156" s="173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4" t="s">
        <v>86</v>
      </c>
      <c r="AT156" s="174" t="s">
        <v>158</v>
      </c>
      <c r="AU156" s="174" t="s">
        <v>76</v>
      </c>
      <c r="AY156" s="18" t="s">
        <v>156</v>
      </c>
      <c r="BE156" s="175">
        <f>IF(N156="základní",J156,0)</f>
        <v>0</v>
      </c>
      <c r="BF156" s="175">
        <f>IF(N156="snížená",J156,0)</f>
        <v>0</v>
      </c>
      <c r="BG156" s="175">
        <f>IF(N156="zákl. přenesená",J156,0)</f>
        <v>0</v>
      </c>
      <c r="BH156" s="175">
        <f>IF(N156="sníž. přenesená",J156,0)</f>
        <v>0</v>
      </c>
      <c r="BI156" s="175">
        <f>IF(N156="nulová",J156,0)</f>
        <v>0</v>
      </c>
      <c r="BJ156" s="18" t="s">
        <v>76</v>
      </c>
      <c r="BK156" s="175">
        <f>ROUND(I156*H156,2)</f>
        <v>0</v>
      </c>
      <c r="BL156" s="18" t="s">
        <v>86</v>
      </c>
      <c r="BM156" s="174" t="s">
        <v>252</v>
      </c>
    </row>
    <row r="157" s="2" customFormat="1">
      <c r="A157" s="31"/>
      <c r="B157" s="32"/>
      <c r="C157" s="31"/>
      <c r="D157" s="176" t="s">
        <v>162</v>
      </c>
      <c r="E157" s="31"/>
      <c r="F157" s="177" t="s">
        <v>901</v>
      </c>
      <c r="G157" s="31"/>
      <c r="H157" s="31"/>
      <c r="I157" s="31"/>
      <c r="J157" s="31"/>
      <c r="K157" s="31"/>
      <c r="L157" s="32"/>
      <c r="M157" s="178"/>
      <c r="N157" s="179"/>
      <c r="O157" s="69"/>
      <c r="P157" s="69"/>
      <c r="Q157" s="69"/>
      <c r="R157" s="69"/>
      <c r="S157" s="69"/>
      <c r="T157" s="70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T157" s="18" t="s">
        <v>162</v>
      </c>
      <c r="AU157" s="18" t="s">
        <v>76</v>
      </c>
    </row>
    <row r="158" s="2" customFormat="1" ht="16.5" customHeight="1">
      <c r="A158" s="31"/>
      <c r="B158" s="163"/>
      <c r="C158" s="164" t="s">
        <v>202</v>
      </c>
      <c r="D158" s="164" t="s">
        <v>158</v>
      </c>
      <c r="E158" s="165" t="s">
        <v>902</v>
      </c>
      <c r="F158" s="166" t="s">
        <v>903</v>
      </c>
      <c r="G158" s="167" t="s">
        <v>427</v>
      </c>
      <c r="H158" s="168">
        <v>1</v>
      </c>
      <c r="I158" s="169">
        <v>0</v>
      </c>
      <c r="J158" s="169">
        <f>ROUND(I158*H158,2)</f>
        <v>0</v>
      </c>
      <c r="K158" s="166" t="s">
        <v>1</v>
      </c>
      <c r="L158" s="32"/>
      <c r="M158" s="170" t="s">
        <v>1</v>
      </c>
      <c r="N158" s="171" t="s">
        <v>36</v>
      </c>
      <c r="O158" s="172">
        <v>0</v>
      </c>
      <c r="P158" s="172">
        <f>O158*H158</f>
        <v>0</v>
      </c>
      <c r="Q158" s="172">
        <v>0</v>
      </c>
      <c r="R158" s="172">
        <f>Q158*H158</f>
        <v>0</v>
      </c>
      <c r="S158" s="172">
        <v>0</v>
      </c>
      <c r="T158" s="173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4" t="s">
        <v>86</v>
      </c>
      <c r="AT158" s="174" t="s">
        <v>158</v>
      </c>
      <c r="AU158" s="174" t="s">
        <v>76</v>
      </c>
      <c r="AY158" s="18" t="s">
        <v>156</v>
      </c>
      <c r="BE158" s="175">
        <f>IF(N158="základní",J158,0)</f>
        <v>0</v>
      </c>
      <c r="BF158" s="175">
        <f>IF(N158="snížená",J158,0)</f>
        <v>0</v>
      </c>
      <c r="BG158" s="175">
        <f>IF(N158="zákl. přenesená",J158,0)</f>
        <v>0</v>
      </c>
      <c r="BH158" s="175">
        <f>IF(N158="sníž. přenesená",J158,0)</f>
        <v>0</v>
      </c>
      <c r="BI158" s="175">
        <f>IF(N158="nulová",J158,0)</f>
        <v>0</v>
      </c>
      <c r="BJ158" s="18" t="s">
        <v>76</v>
      </c>
      <c r="BK158" s="175">
        <f>ROUND(I158*H158,2)</f>
        <v>0</v>
      </c>
      <c r="BL158" s="18" t="s">
        <v>86</v>
      </c>
      <c r="BM158" s="174" t="s">
        <v>257</v>
      </c>
    </row>
    <row r="159" s="2" customFormat="1">
      <c r="A159" s="31"/>
      <c r="B159" s="32"/>
      <c r="C159" s="31"/>
      <c r="D159" s="176" t="s">
        <v>162</v>
      </c>
      <c r="E159" s="31"/>
      <c r="F159" s="177" t="s">
        <v>903</v>
      </c>
      <c r="G159" s="31"/>
      <c r="H159" s="31"/>
      <c r="I159" s="31"/>
      <c r="J159" s="31"/>
      <c r="K159" s="31"/>
      <c r="L159" s="32"/>
      <c r="M159" s="178"/>
      <c r="N159" s="179"/>
      <c r="O159" s="69"/>
      <c r="P159" s="69"/>
      <c r="Q159" s="69"/>
      <c r="R159" s="69"/>
      <c r="S159" s="69"/>
      <c r="T159" s="70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T159" s="18" t="s">
        <v>162</v>
      </c>
      <c r="AU159" s="18" t="s">
        <v>76</v>
      </c>
    </row>
    <row r="160" s="2" customFormat="1" ht="16.5" customHeight="1">
      <c r="A160" s="31"/>
      <c r="B160" s="163"/>
      <c r="C160" s="164" t="s">
        <v>7</v>
      </c>
      <c r="D160" s="164" t="s">
        <v>158</v>
      </c>
      <c r="E160" s="165" t="s">
        <v>904</v>
      </c>
      <c r="F160" s="166" t="s">
        <v>893</v>
      </c>
      <c r="G160" s="167" t="s">
        <v>889</v>
      </c>
      <c r="H160" s="168">
        <v>1</v>
      </c>
      <c r="I160" s="169">
        <v>0</v>
      </c>
      <c r="J160" s="169">
        <f>ROUND(I160*H160,2)</f>
        <v>0</v>
      </c>
      <c r="K160" s="166" t="s">
        <v>1</v>
      </c>
      <c r="L160" s="32"/>
      <c r="M160" s="170" t="s">
        <v>1</v>
      </c>
      <c r="N160" s="171" t="s">
        <v>36</v>
      </c>
      <c r="O160" s="172">
        <v>0</v>
      </c>
      <c r="P160" s="172">
        <f>O160*H160</f>
        <v>0</v>
      </c>
      <c r="Q160" s="172">
        <v>0</v>
      </c>
      <c r="R160" s="172">
        <f>Q160*H160</f>
        <v>0</v>
      </c>
      <c r="S160" s="172">
        <v>0</v>
      </c>
      <c r="T160" s="173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4" t="s">
        <v>86</v>
      </c>
      <c r="AT160" s="174" t="s">
        <v>158</v>
      </c>
      <c r="AU160" s="174" t="s">
        <v>76</v>
      </c>
      <c r="AY160" s="18" t="s">
        <v>156</v>
      </c>
      <c r="BE160" s="175">
        <f>IF(N160="základní",J160,0)</f>
        <v>0</v>
      </c>
      <c r="BF160" s="175">
        <f>IF(N160="snížená",J160,0)</f>
        <v>0</v>
      </c>
      <c r="BG160" s="175">
        <f>IF(N160="zákl. přenesená",J160,0)</f>
        <v>0</v>
      </c>
      <c r="BH160" s="175">
        <f>IF(N160="sníž. přenesená",J160,0)</f>
        <v>0</v>
      </c>
      <c r="BI160" s="175">
        <f>IF(N160="nulová",J160,0)</f>
        <v>0</v>
      </c>
      <c r="BJ160" s="18" t="s">
        <v>76</v>
      </c>
      <c r="BK160" s="175">
        <f>ROUND(I160*H160,2)</f>
        <v>0</v>
      </c>
      <c r="BL160" s="18" t="s">
        <v>86</v>
      </c>
      <c r="BM160" s="174" t="s">
        <v>261</v>
      </c>
    </row>
    <row r="161" s="2" customFormat="1">
      <c r="A161" s="31"/>
      <c r="B161" s="32"/>
      <c r="C161" s="31"/>
      <c r="D161" s="176" t="s">
        <v>162</v>
      </c>
      <c r="E161" s="31"/>
      <c r="F161" s="177" t="s">
        <v>893</v>
      </c>
      <c r="G161" s="31"/>
      <c r="H161" s="31"/>
      <c r="I161" s="31"/>
      <c r="J161" s="31"/>
      <c r="K161" s="31"/>
      <c r="L161" s="32"/>
      <c r="M161" s="178"/>
      <c r="N161" s="179"/>
      <c r="O161" s="69"/>
      <c r="P161" s="69"/>
      <c r="Q161" s="69"/>
      <c r="R161" s="69"/>
      <c r="S161" s="69"/>
      <c r="T161" s="70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T161" s="18" t="s">
        <v>162</v>
      </c>
      <c r="AU161" s="18" t="s">
        <v>76</v>
      </c>
    </row>
    <row r="162" s="2" customFormat="1" ht="24.15" customHeight="1">
      <c r="A162" s="31"/>
      <c r="B162" s="163"/>
      <c r="C162" s="164" t="s">
        <v>208</v>
      </c>
      <c r="D162" s="164" t="s">
        <v>158</v>
      </c>
      <c r="E162" s="165" t="s">
        <v>905</v>
      </c>
      <c r="F162" s="166" t="s">
        <v>906</v>
      </c>
      <c r="G162" s="167" t="s">
        <v>815</v>
      </c>
      <c r="H162" s="168">
        <v>6</v>
      </c>
      <c r="I162" s="169">
        <v>0</v>
      </c>
      <c r="J162" s="169">
        <f>ROUND(I162*H162,2)</f>
        <v>0</v>
      </c>
      <c r="K162" s="166" t="s">
        <v>1</v>
      </c>
      <c r="L162" s="32"/>
      <c r="M162" s="170" t="s">
        <v>1</v>
      </c>
      <c r="N162" s="171" t="s">
        <v>36</v>
      </c>
      <c r="O162" s="172">
        <v>0</v>
      </c>
      <c r="P162" s="172">
        <f>O162*H162</f>
        <v>0</v>
      </c>
      <c r="Q162" s="172">
        <v>0</v>
      </c>
      <c r="R162" s="172">
        <f>Q162*H162</f>
        <v>0</v>
      </c>
      <c r="S162" s="172">
        <v>0</v>
      </c>
      <c r="T162" s="173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4" t="s">
        <v>86</v>
      </c>
      <c r="AT162" s="174" t="s">
        <v>158</v>
      </c>
      <c r="AU162" s="174" t="s">
        <v>76</v>
      </c>
      <c r="AY162" s="18" t="s">
        <v>156</v>
      </c>
      <c r="BE162" s="175">
        <f>IF(N162="základní",J162,0)</f>
        <v>0</v>
      </c>
      <c r="BF162" s="175">
        <f>IF(N162="snížená",J162,0)</f>
        <v>0</v>
      </c>
      <c r="BG162" s="175">
        <f>IF(N162="zákl. přenesená",J162,0)</f>
        <v>0</v>
      </c>
      <c r="BH162" s="175">
        <f>IF(N162="sníž. přenesená",J162,0)</f>
        <v>0</v>
      </c>
      <c r="BI162" s="175">
        <f>IF(N162="nulová",J162,0)</f>
        <v>0</v>
      </c>
      <c r="BJ162" s="18" t="s">
        <v>76</v>
      </c>
      <c r="BK162" s="175">
        <f>ROUND(I162*H162,2)</f>
        <v>0</v>
      </c>
      <c r="BL162" s="18" t="s">
        <v>86</v>
      </c>
      <c r="BM162" s="174" t="s">
        <v>264</v>
      </c>
    </row>
    <row r="163" s="2" customFormat="1">
      <c r="A163" s="31"/>
      <c r="B163" s="32"/>
      <c r="C163" s="31"/>
      <c r="D163" s="176" t="s">
        <v>162</v>
      </c>
      <c r="E163" s="31"/>
      <c r="F163" s="177" t="s">
        <v>906</v>
      </c>
      <c r="G163" s="31"/>
      <c r="H163" s="31"/>
      <c r="I163" s="31"/>
      <c r="J163" s="31"/>
      <c r="K163" s="31"/>
      <c r="L163" s="32"/>
      <c r="M163" s="178"/>
      <c r="N163" s="179"/>
      <c r="O163" s="69"/>
      <c r="P163" s="69"/>
      <c r="Q163" s="69"/>
      <c r="R163" s="69"/>
      <c r="S163" s="69"/>
      <c r="T163" s="70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T163" s="18" t="s">
        <v>162</v>
      </c>
      <c r="AU163" s="18" t="s">
        <v>76</v>
      </c>
    </row>
    <row r="164" s="2" customFormat="1" ht="24.15" customHeight="1">
      <c r="A164" s="31"/>
      <c r="B164" s="163"/>
      <c r="C164" s="164" t="s">
        <v>265</v>
      </c>
      <c r="D164" s="164" t="s">
        <v>158</v>
      </c>
      <c r="E164" s="165" t="s">
        <v>907</v>
      </c>
      <c r="F164" s="166" t="s">
        <v>908</v>
      </c>
      <c r="G164" s="167" t="s">
        <v>889</v>
      </c>
      <c r="H164" s="168">
        <v>1</v>
      </c>
      <c r="I164" s="169">
        <v>0</v>
      </c>
      <c r="J164" s="169">
        <f>ROUND(I164*H164,2)</f>
        <v>0</v>
      </c>
      <c r="K164" s="166" t="s">
        <v>1</v>
      </c>
      <c r="L164" s="32"/>
      <c r="M164" s="170" t="s">
        <v>1</v>
      </c>
      <c r="N164" s="171" t="s">
        <v>36</v>
      </c>
      <c r="O164" s="172">
        <v>0</v>
      </c>
      <c r="P164" s="172">
        <f>O164*H164</f>
        <v>0</v>
      </c>
      <c r="Q164" s="172">
        <v>0</v>
      </c>
      <c r="R164" s="172">
        <f>Q164*H164</f>
        <v>0</v>
      </c>
      <c r="S164" s="172">
        <v>0</v>
      </c>
      <c r="T164" s="173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4" t="s">
        <v>86</v>
      </c>
      <c r="AT164" s="174" t="s">
        <v>158</v>
      </c>
      <c r="AU164" s="174" t="s">
        <v>76</v>
      </c>
      <c r="AY164" s="18" t="s">
        <v>156</v>
      </c>
      <c r="BE164" s="175">
        <f>IF(N164="základní",J164,0)</f>
        <v>0</v>
      </c>
      <c r="BF164" s="175">
        <f>IF(N164="snížená",J164,0)</f>
        <v>0</v>
      </c>
      <c r="BG164" s="175">
        <f>IF(N164="zákl. přenesená",J164,0)</f>
        <v>0</v>
      </c>
      <c r="BH164" s="175">
        <f>IF(N164="sníž. přenesená",J164,0)</f>
        <v>0</v>
      </c>
      <c r="BI164" s="175">
        <f>IF(N164="nulová",J164,0)</f>
        <v>0</v>
      </c>
      <c r="BJ164" s="18" t="s">
        <v>76</v>
      </c>
      <c r="BK164" s="175">
        <f>ROUND(I164*H164,2)</f>
        <v>0</v>
      </c>
      <c r="BL164" s="18" t="s">
        <v>86</v>
      </c>
      <c r="BM164" s="174" t="s">
        <v>269</v>
      </c>
    </row>
    <row r="165" s="2" customFormat="1">
      <c r="A165" s="31"/>
      <c r="B165" s="32"/>
      <c r="C165" s="31"/>
      <c r="D165" s="176" t="s">
        <v>162</v>
      </c>
      <c r="E165" s="31"/>
      <c r="F165" s="177" t="s">
        <v>908</v>
      </c>
      <c r="G165" s="31"/>
      <c r="H165" s="31"/>
      <c r="I165" s="31"/>
      <c r="J165" s="31"/>
      <c r="K165" s="31"/>
      <c r="L165" s="32"/>
      <c r="M165" s="178"/>
      <c r="N165" s="179"/>
      <c r="O165" s="69"/>
      <c r="P165" s="69"/>
      <c r="Q165" s="69"/>
      <c r="R165" s="69"/>
      <c r="S165" s="69"/>
      <c r="T165" s="70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T165" s="18" t="s">
        <v>162</v>
      </c>
      <c r="AU165" s="18" t="s">
        <v>76</v>
      </c>
    </row>
    <row r="166" s="2" customFormat="1" ht="24.15" customHeight="1">
      <c r="A166" s="31"/>
      <c r="B166" s="163"/>
      <c r="C166" s="164" t="s">
        <v>213</v>
      </c>
      <c r="D166" s="164" t="s">
        <v>158</v>
      </c>
      <c r="E166" s="165" t="s">
        <v>909</v>
      </c>
      <c r="F166" s="166" t="s">
        <v>910</v>
      </c>
      <c r="G166" s="167" t="s">
        <v>889</v>
      </c>
      <c r="H166" s="168">
        <v>1</v>
      </c>
      <c r="I166" s="169">
        <v>0</v>
      </c>
      <c r="J166" s="169">
        <f>ROUND(I166*H166,2)</f>
        <v>0</v>
      </c>
      <c r="K166" s="166" t="s">
        <v>1</v>
      </c>
      <c r="L166" s="32"/>
      <c r="M166" s="170" t="s">
        <v>1</v>
      </c>
      <c r="N166" s="171" t="s">
        <v>36</v>
      </c>
      <c r="O166" s="172">
        <v>0</v>
      </c>
      <c r="P166" s="172">
        <f>O166*H166</f>
        <v>0</v>
      </c>
      <c r="Q166" s="172">
        <v>0</v>
      </c>
      <c r="R166" s="172">
        <f>Q166*H166</f>
        <v>0</v>
      </c>
      <c r="S166" s="172">
        <v>0</v>
      </c>
      <c r="T166" s="173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4" t="s">
        <v>86</v>
      </c>
      <c r="AT166" s="174" t="s">
        <v>158</v>
      </c>
      <c r="AU166" s="174" t="s">
        <v>76</v>
      </c>
      <c r="AY166" s="18" t="s">
        <v>156</v>
      </c>
      <c r="BE166" s="175">
        <f>IF(N166="základní",J166,0)</f>
        <v>0</v>
      </c>
      <c r="BF166" s="175">
        <f>IF(N166="snížená",J166,0)</f>
        <v>0</v>
      </c>
      <c r="BG166" s="175">
        <f>IF(N166="zákl. přenesená",J166,0)</f>
        <v>0</v>
      </c>
      <c r="BH166" s="175">
        <f>IF(N166="sníž. přenesená",J166,0)</f>
        <v>0</v>
      </c>
      <c r="BI166" s="175">
        <f>IF(N166="nulová",J166,0)</f>
        <v>0</v>
      </c>
      <c r="BJ166" s="18" t="s">
        <v>76</v>
      </c>
      <c r="BK166" s="175">
        <f>ROUND(I166*H166,2)</f>
        <v>0</v>
      </c>
      <c r="BL166" s="18" t="s">
        <v>86</v>
      </c>
      <c r="BM166" s="174" t="s">
        <v>276</v>
      </c>
    </row>
    <row r="167" s="2" customFormat="1">
      <c r="A167" s="31"/>
      <c r="B167" s="32"/>
      <c r="C167" s="31"/>
      <c r="D167" s="176" t="s">
        <v>162</v>
      </c>
      <c r="E167" s="31"/>
      <c r="F167" s="177" t="s">
        <v>910</v>
      </c>
      <c r="G167" s="31"/>
      <c r="H167" s="31"/>
      <c r="I167" s="31"/>
      <c r="J167" s="31"/>
      <c r="K167" s="31"/>
      <c r="L167" s="32"/>
      <c r="M167" s="178"/>
      <c r="N167" s="179"/>
      <c r="O167" s="69"/>
      <c r="P167" s="69"/>
      <c r="Q167" s="69"/>
      <c r="R167" s="69"/>
      <c r="S167" s="69"/>
      <c r="T167" s="70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T167" s="18" t="s">
        <v>162</v>
      </c>
      <c r="AU167" s="18" t="s">
        <v>76</v>
      </c>
    </row>
    <row r="168" s="2" customFormat="1" ht="16.5" customHeight="1">
      <c r="A168" s="31"/>
      <c r="B168" s="163"/>
      <c r="C168" s="164" t="s">
        <v>277</v>
      </c>
      <c r="D168" s="164" t="s">
        <v>158</v>
      </c>
      <c r="E168" s="165" t="s">
        <v>911</v>
      </c>
      <c r="F168" s="166" t="s">
        <v>912</v>
      </c>
      <c r="G168" s="167" t="s">
        <v>889</v>
      </c>
      <c r="H168" s="168">
        <v>1</v>
      </c>
      <c r="I168" s="169">
        <v>0</v>
      </c>
      <c r="J168" s="169">
        <f>ROUND(I168*H168,2)</f>
        <v>0</v>
      </c>
      <c r="K168" s="166" t="s">
        <v>1</v>
      </c>
      <c r="L168" s="32"/>
      <c r="M168" s="170" t="s">
        <v>1</v>
      </c>
      <c r="N168" s="171" t="s">
        <v>36</v>
      </c>
      <c r="O168" s="172">
        <v>0</v>
      </c>
      <c r="P168" s="172">
        <f>O168*H168</f>
        <v>0</v>
      </c>
      <c r="Q168" s="172">
        <v>0</v>
      </c>
      <c r="R168" s="172">
        <f>Q168*H168</f>
        <v>0</v>
      </c>
      <c r="S168" s="172">
        <v>0</v>
      </c>
      <c r="T168" s="173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4" t="s">
        <v>86</v>
      </c>
      <c r="AT168" s="174" t="s">
        <v>158</v>
      </c>
      <c r="AU168" s="174" t="s">
        <v>76</v>
      </c>
      <c r="AY168" s="18" t="s">
        <v>156</v>
      </c>
      <c r="BE168" s="175">
        <f>IF(N168="základní",J168,0)</f>
        <v>0</v>
      </c>
      <c r="BF168" s="175">
        <f>IF(N168="snížená",J168,0)</f>
        <v>0</v>
      </c>
      <c r="BG168" s="175">
        <f>IF(N168="zákl. přenesená",J168,0)</f>
        <v>0</v>
      </c>
      <c r="BH168" s="175">
        <f>IF(N168="sníž. přenesená",J168,0)</f>
        <v>0</v>
      </c>
      <c r="BI168" s="175">
        <f>IF(N168="nulová",J168,0)</f>
        <v>0</v>
      </c>
      <c r="BJ168" s="18" t="s">
        <v>76</v>
      </c>
      <c r="BK168" s="175">
        <f>ROUND(I168*H168,2)</f>
        <v>0</v>
      </c>
      <c r="BL168" s="18" t="s">
        <v>86</v>
      </c>
      <c r="BM168" s="174" t="s">
        <v>280</v>
      </c>
    </row>
    <row r="169" s="2" customFormat="1">
      <c r="A169" s="31"/>
      <c r="B169" s="32"/>
      <c r="C169" s="31"/>
      <c r="D169" s="176" t="s">
        <v>162</v>
      </c>
      <c r="E169" s="31"/>
      <c r="F169" s="177" t="s">
        <v>912</v>
      </c>
      <c r="G169" s="31"/>
      <c r="H169" s="31"/>
      <c r="I169" s="31"/>
      <c r="J169" s="31"/>
      <c r="K169" s="31"/>
      <c r="L169" s="32"/>
      <c r="M169" s="178"/>
      <c r="N169" s="179"/>
      <c r="O169" s="69"/>
      <c r="P169" s="69"/>
      <c r="Q169" s="69"/>
      <c r="R169" s="69"/>
      <c r="S169" s="69"/>
      <c r="T169" s="70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T169" s="18" t="s">
        <v>162</v>
      </c>
      <c r="AU169" s="18" t="s">
        <v>76</v>
      </c>
    </row>
    <row r="170" s="2" customFormat="1" ht="16.5" customHeight="1">
      <c r="A170" s="31"/>
      <c r="B170" s="163"/>
      <c r="C170" s="164" t="s">
        <v>218</v>
      </c>
      <c r="D170" s="164" t="s">
        <v>158</v>
      </c>
      <c r="E170" s="165" t="s">
        <v>913</v>
      </c>
      <c r="F170" s="166" t="s">
        <v>893</v>
      </c>
      <c r="G170" s="167" t="s">
        <v>889</v>
      </c>
      <c r="H170" s="168">
        <v>1</v>
      </c>
      <c r="I170" s="169">
        <v>0</v>
      </c>
      <c r="J170" s="169">
        <f>ROUND(I170*H170,2)</f>
        <v>0</v>
      </c>
      <c r="K170" s="166" t="s">
        <v>1</v>
      </c>
      <c r="L170" s="32"/>
      <c r="M170" s="170" t="s">
        <v>1</v>
      </c>
      <c r="N170" s="171" t="s">
        <v>36</v>
      </c>
      <c r="O170" s="172">
        <v>0</v>
      </c>
      <c r="P170" s="172">
        <f>O170*H170</f>
        <v>0</v>
      </c>
      <c r="Q170" s="172">
        <v>0</v>
      </c>
      <c r="R170" s="172">
        <f>Q170*H170</f>
        <v>0</v>
      </c>
      <c r="S170" s="172">
        <v>0</v>
      </c>
      <c r="T170" s="173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4" t="s">
        <v>86</v>
      </c>
      <c r="AT170" s="174" t="s">
        <v>158</v>
      </c>
      <c r="AU170" s="174" t="s">
        <v>76</v>
      </c>
      <c r="AY170" s="18" t="s">
        <v>156</v>
      </c>
      <c r="BE170" s="175">
        <f>IF(N170="základní",J170,0)</f>
        <v>0</v>
      </c>
      <c r="BF170" s="175">
        <f>IF(N170="snížená",J170,0)</f>
        <v>0</v>
      </c>
      <c r="BG170" s="175">
        <f>IF(N170="zákl. přenesená",J170,0)</f>
        <v>0</v>
      </c>
      <c r="BH170" s="175">
        <f>IF(N170="sníž. přenesená",J170,0)</f>
        <v>0</v>
      </c>
      <c r="BI170" s="175">
        <f>IF(N170="nulová",J170,0)</f>
        <v>0</v>
      </c>
      <c r="BJ170" s="18" t="s">
        <v>76</v>
      </c>
      <c r="BK170" s="175">
        <f>ROUND(I170*H170,2)</f>
        <v>0</v>
      </c>
      <c r="BL170" s="18" t="s">
        <v>86</v>
      </c>
      <c r="BM170" s="174" t="s">
        <v>285</v>
      </c>
    </row>
    <row r="171" s="2" customFormat="1">
      <c r="A171" s="31"/>
      <c r="B171" s="32"/>
      <c r="C171" s="31"/>
      <c r="D171" s="176" t="s">
        <v>162</v>
      </c>
      <c r="E171" s="31"/>
      <c r="F171" s="177" t="s">
        <v>893</v>
      </c>
      <c r="G171" s="31"/>
      <c r="H171" s="31"/>
      <c r="I171" s="31"/>
      <c r="J171" s="31"/>
      <c r="K171" s="31"/>
      <c r="L171" s="32"/>
      <c r="M171" s="178"/>
      <c r="N171" s="179"/>
      <c r="O171" s="69"/>
      <c r="P171" s="69"/>
      <c r="Q171" s="69"/>
      <c r="R171" s="69"/>
      <c r="S171" s="69"/>
      <c r="T171" s="70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T171" s="18" t="s">
        <v>162</v>
      </c>
      <c r="AU171" s="18" t="s">
        <v>76</v>
      </c>
    </row>
    <row r="172" s="2" customFormat="1" ht="24.15" customHeight="1">
      <c r="A172" s="31"/>
      <c r="B172" s="163"/>
      <c r="C172" s="164" t="s">
        <v>288</v>
      </c>
      <c r="D172" s="164" t="s">
        <v>158</v>
      </c>
      <c r="E172" s="165" t="s">
        <v>914</v>
      </c>
      <c r="F172" s="166" t="s">
        <v>915</v>
      </c>
      <c r="G172" s="167" t="s">
        <v>815</v>
      </c>
      <c r="H172" s="168">
        <v>10</v>
      </c>
      <c r="I172" s="169">
        <v>0</v>
      </c>
      <c r="J172" s="169">
        <f>ROUND(I172*H172,2)</f>
        <v>0</v>
      </c>
      <c r="K172" s="166" t="s">
        <v>1</v>
      </c>
      <c r="L172" s="32"/>
      <c r="M172" s="170" t="s">
        <v>1</v>
      </c>
      <c r="N172" s="171" t="s">
        <v>36</v>
      </c>
      <c r="O172" s="172">
        <v>0</v>
      </c>
      <c r="P172" s="172">
        <f>O172*H172</f>
        <v>0</v>
      </c>
      <c r="Q172" s="172">
        <v>0</v>
      </c>
      <c r="R172" s="172">
        <f>Q172*H172</f>
        <v>0</v>
      </c>
      <c r="S172" s="172">
        <v>0</v>
      </c>
      <c r="T172" s="173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4" t="s">
        <v>86</v>
      </c>
      <c r="AT172" s="174" t="s">
        <v>158</v>
      </c>
      <c r="AU172" s="174" t="s">
        <v>76</v>
      </c>
      <c r="AY172" s="18" t="s">
        <v>156</v>
      </c>
      <c r="BE172" s="175">
        <f>IF(N172="základní",J172,0)</f>
        <v>0</v>
      </c>
      <c r="BF172" s="175">
        <f>IF(N172="snížená",J172,0)</f>
        <v>0</v>
      </c>
      <c r="BG172" s="175">
        <f>IF(N172="zákl. přenesená",J172,0)</f>
        <v>0</v>
      </c>
      <c r="BH172" s="175">
        <f>IF(N172="sníž. přenesená",J172,0)</f>
        <v>0</v>
      </c>
      <c r="BI172" s="175">
        <f>IF(N172="nulová",J172,0)</f>
        <v>0</v>
      </c>
      <c r="BJ172" s="18" t="s">
        <v>76</v>
      </c>
      <c r="BK172" s="175">
        <f>ROUND(I172*H172,2)</f>
        <v>0</v>
      </c>
      <c r="BL172" s="18" t="s">
        <v>86</v>
      </c>
      <c r="BM172" s="174" t="s">
        <v>291</v>
      </c>
    </row>
    <row r="173" s="2" customFormat="1">
      <c r="A173" s="31"/>
      <c r="B173" s="32"/>
      <c r="C173" s="31"/>
      <c r="D173" s="176" t="s">
        <v>162</v>
      </c>
      <c r="E173" s="31"/>
      <c r="F173" s="177" t="s">
        <v>915</v>
      </c>
      <c r="G173" s="31"/>
      <c r="H173" s="31"/>
      <c r="I173" s="31"/>
      <c r="J173" s="31"/>
      <c r="K173" s="31"/>
      <c r="L173" s="32"/>
      <c r="M173" s="178"/>
      <c r="N173" s="179"/>
      <c r="O173" s="69"/>
      <c r="P173" s="69"/>
      <c r="Q173" s="69"/>
      <c r="R173" s="69"/>
      <c r="S173" s="69"/>
      <c r="T173" s="70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T173" s="18" t="s">
        <v>162</v>
      </c>
      <c r="AU173" s="18" t="s">
        <v>76</v>
      </c>
    </row>
    <row r="174" s="2" customFormat="1" ht="24.15" customHeight="1">
      <c r="A174" s="31"/>
      <c r="B174" s="163"/>
      <c r="C174" s="164" t="s">
        <v>222</v>
      </c>
      <c r="D174" s="164" t="s">
        <v>158</v>
      </c>
      <c r="E174" s="165" t="s">
        <v>916</v>
      </c>
      <c r="F174" s="166" t="s">
        <v>917</v>
      </c>
      <c r="G174" s="167" t="s">
        <v>889</v>
      </c>
      <c r="H174" s="168">
        <v>1</v>
      </c>
      <c r="I174" s="169">
        <v>0</v>
      </c>
      <c r="J174" s="169">
        <f>ROUND(I174*H174,2)</f>
        <v>0</v>
      </c>
      <c r="K174" s="166" t="s">
        <v>1</v>
      </c>
      <c r="L174" s="32"/>
      <c r="M174" s="170" t="s">
        <v>1</v>
      </c>
      <c r="N174" s="171" t="s">
        <v>36</v>
      </c>
      <c r="O174" s="172">
        <v>0</v>
      </c>
      <c r="P174" s="172">
        <f>O174*H174</f>
        <v>0</v>
      </c>
      <c r="Q174" s="172">
        <v>0</v>
      </c>
      <c r="R174" s="172">
        <f>Q174*H174</f>
        <v>0</v>
      </c>
      <c r="S174" s="172">
        <v>0</v>
      </c>
      <c r="T174" s="173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4" t="s">
        <v>86</v>
      </c>
      <c r="AT174" s="174" t="s">
        <v>158</v>
      </c>
      <c r="AU174" s="174" t="s">
        <v>76</v>
      </c>
      <c r="AY174" s="18" t="s">
        <v>156</v>
      </c>
      <c r="BE174" s="175">
        <f>IF(N174="základní",J174,0)</f>
        <v>0</v>
      </c>
      <c r="BF174" s="175">
        <f>IF(N174="snížená",J174,0)</f>
        <v>0</v>
      </c>
      <c r="BG174" s="175">
        <f>IF(N174="zákl. přenesená",J174,0)</f>
        <v>0</v>
      </c>
      <c r="BH174" s="175">
        <f>IF(N174="sníž. přenesená",J174,0)</f>
        <v>0</v>
      </c>
      <c r="BI174" s="175">
        <f>IF(N174="nulová",J174,0)</f>
        <v>0</v>
      </c>
      <c r="BJ174" s="18" t="s">
        <v>76</v>
      </c>
      <c r="BK174" s="175">
        <f>ROUND(I174*H174,2)</f>
        <v>0</v>
      </c>
      <c r="BL174" s="18" t="s">
        <v>86</v>
      </c>
      <c r="BM174" s="174" t="s">
        <v>294</v>
      </c>
    </row>
    <row r="175" s="2" customFormat="1">
      <c r="A175" s="31"/>
      <c r="B175" s="32"/>
      <c r="C175" s="31"/>
      <c r="D175" s="176" t="s">
        <v>162</v>
      </c>
      <c r="E175" s="31"/>
      <c r="F175" s="177" t="s">
        <v>917</v>
      </c>
      <c r="G175" s="31"/>
      <c r="H175" s="31"/>
      <c r="I175" s="31"/>
      <c r="J175" s="31"/>
      <c r="K175" s="31"/>
      <c r="L175" s="32"/>
      <c r="M175" s="178"/>
      <c r="N175" s="179"/>
      <c r="O175" s="69"/>
      <c r="P175" s="69"/>
      <c r="Q175" s="69"/>
      <c r="R175" s="69"/>
      <c r="S175" s="69"/>
      <c r="T175" s="70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T175" s="18" t="s">
        <v>162</v>
      </c>
      <c r="AU175" s="18" t="s">
        <v>76</v>
      </c>
    </row>
    <row r="176" s="2" customFormat="1" ht="24.15" customHeight="1">
      <c r="A176" s="31"/>
      <c r="B176" s="163"/>
      <c r="C176" s="164" t="s">
        <v>297</v>
      </c>
      <c r="D176" s="164" t="s">
        <v>158</v>
      </c>
      <c r="E176" s="165" t="s">
        <v>918</v>
      </c>
      <c r="F176" s="166" t="s">
        <v>919</v>
      </c>
      <c r="G176" s="167" t="s">
        <v>889</v>
      </c>
      <c r="H176" s="168">
        <v>1</v>
      </c>
      <c r="I176" s="169">
        <v>0</v>
      </c>
      <c r="J176" s="169">
        <f>ROUND(I176*H176,2)</f>
        <v>0</v>
      </c>
      <c r="K176" s="166" t="s">
        <v>1</v>
      </c>
      <c r="L176" s="32"/>
      <c r="M176" s="170" t="s">
        <v>1</v>
      </c>
      <c r="N176" s="171" t="s">
        <v>36</v>
      </c>
      <c r="O176" s="172">
        <v>0</v>
      </c>
      <c r="P176" s="172">
        <f>O176*H176</f>
        <v>0</v>
      </c>
      <c r="Q176" s="172">
        <v>0</v>
      </c>
      <c r="R176" s="172">
        <f>Q176*H176</f>
        <v>0</v>
      </c>
      <c r="S176" s="172">
        <v>0</v>
      </c>
      <c r="T176" s="173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4" t="s">
        <v>86</v>
      </c>
      <c r="AT176" s="174" t="s">
        <v>158</v>
      </c>
      <c r="AU176" s="174" t="s">
        <v>76</v>
      </c>
      <c r="AY176" s="18" t="s">
        <v>156</v>
      </c>
      <c r="BE176" s="175">
        <f>IF(N176="základní",J176,0)</f>
        <v>0</v>
      </c>
      <c r="BF176" s="175">
        <f>IF(N176="snížená",J176,0)</f>
        <v>0</v>
      </c>
      <c r="BG176" s="175">
        <f>IF(N176="zákl. přenesená",J176,0)</f>
        <v>0</v>
      </c>
      <c r="BH176" s="175">
        <f>IF(N176="sníž. přenesená",J176,0)</f>
        <v>0</v>
      </c>
      <c r="BI176" s="175">
        <f>IF(N176="nulová",J176,0)</f>
        <v>0</v>
      </c>
      <c r="BJ176" s="18" t="s">
        <v>76</v>
      </c>
      <c r="BK176" s="175">
        <f>ROUND(I176*H176,2)</f>
        <v>0</v>
      </c>
      <c r="BL176" s="18" t="s">
        <v>86</v>
      </c>
      <c r="BM176" s="174" t="s">
        <v>300</v>
      </c>
    </row>
    <row r="177" s="2" customFormat="1">
      <c r="A177" s="31"/>
      <c r="B177" s="32"/>
      <c r="C177" s="31"/>
      <c r="D177" s="176" t="s">
        <v>162</v>
      </c>
      <c r="E177" s="31"/>
      <c r="F177" s="177" t="s">
        <v>919</v>
      </c>
      <c r="G177" s="31"/>
      <c r="H177" s="31"/>
      <c r="I177" s="31"/>
      <c r="J177" s="31"/>
      <c r="K177" s="31"/>
      <c r="L177" s="32"/>
      <c r="M177" s="178"/>
      <c r="N177" s="179"/>
      <c r="O177" s="69"/>
      <c r="P177" s="69"/>
      <c r="Q177" s="69"/>
      <c r="R177" s="69"/>
      <c r="S177" s="69"/>
      <c r="T177" s="70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T177" s="18" t="s">
        <v>162</v>
      </c>
      <c r="AU177" s="18" t="s">
        <v>76</v>
      </c>
    </row>
    <row r="178" s="2" customFormat="1" ht="16.5" customHeight="1">
      <c r="A178" s="31"/>
      <c r="B178" s="163"/>
      <c r="C178" s="164" t="s">
        <v>229</v>
      </c>
      <c r="D178" s="164" t="s">
        <v>158</v>
      </c>
      <c r="E178" s="165" t="s">
        <v>920</v>
      </c>
      <c r="F178" s="166" t="s">
        <v>921</v>
      </c>
      <c r="G178" s="167" t="s">
        <v>889</v>
      </c>
      <c r="H178" s="168">
        <v>1</v>
      </c>
      <c r="I178" s="169">
        <v>0</v>
      </c>
      <c r="J178" s="169">
        <f>ROUND(I178*H178,2)</f>
        <v>0</v>
      </c>
      <c r="K178" s="166" t="s">
        <v>1</v>
      </c>
      <c r="L178" s="32"/>
      <c r="M178" s="170" t="s">
        <v>1</v>
      </c>
      <c r="N178" s="171" t="s">
        <v>36</v>
      </c>
      <c r="O178" s="172">
        <v>0</v>
      </c>
      <c r="P178" s="172">
        <f>O178*H178</f>
        <v>0</v>
      </c>
      <c r="Q178" s="172">
        <v>0</v>
      </c>
      <c r="R178" s="172">
        <f>Q178*H178</f>
        <v>0</v>
      </c>
      <c r="S178" s="172">
        <v>0</v>
      </c>
      <c r="T178" s="173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4" t="s">
        <v>86</v>
      </c>
      <c r="AT178" s="174" t="s">
        <v>158</v>
      </c>
      <c r="AU178" s="174" t="s">
        <v>76</v>
      </c>
      <c r="AY178" s="18" t="s">
        <v>156</v>
      </c>
      <c r="BE178" s="175">
        <f>IF(N178="základní",J178,0)</f>
        <v>0</v>
      </c>
      <c r="BF178" s="175">
        <f>IF(N178="snížená",J178,0)</f>
        <v>0</v>
      </c>
      <c r="BG178" s="175">
        <f>IF(N178="zákl. přenesená",J178,0)</f>
        <v>0</v>
      </c>
      <c r="BH178" s="175">
        <f>IF(N178="sníž. přenesená",J178,0)</f>
        <v>0</v>
      </c>
      <c r="BI178" s="175">
        <f>IF(N178="nulová",J178,0)</f>
        <v>0</v>
      </c>
      <c r="BJ178" s="18" t="s">
        <v>76</v>
      </c>
      <c r="BK178" s="175">
        <f>ROUND(I178*H178,2)</f>
        <v>0</v>
      </c>
      <c r="BL178" s="18" t="s">
        <v>86</v>
      </c>
      <c r="BM178" s="174" t="s">
        <v>303</v>
      </c>
    </row>
    <row r="179" s="2" customFormat="1">
      <c r="A179" s="31"/>
      <c r="B179" s="32"/>
      <c r="C179" s="31"/>
      <c r="D179" s="176" t="s">
        <v>162</v>
      </c>
      <c r="E179" s="31"/>
      <c r="F179" s="177" t="s">
        <v>921</v>
      </c>
      <c r="G179" s="31"/>
      <c r="H179" s="31"/>
      <c r="I179" s="31"/>
      <c r="J179" s="31"/>
      <c r="K179" s="31"/>
      <c r="L179" s="32"/>
      <c r="M179" s="178"/>
      <c r="N179" s="179"/>
      <c r="O179" s="69"/>
      <c r="P179" s="69"/>
      <c r="Q179" s="69"/>
      <c r="R179" s="69"/>
      <c r="S179" s="69"/>
      <c r="T179" s="70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T179" s="18" t="s">
        <v>162</v>
      </c>
      <c r="AU179" s="18" t="s">
        <v>76</v>
      </c>
    </row>
    <row r="180" s="2" customFormat="1" ht="16.5" customHeight="1">
      <c r="A180" s="31"/>
      <c r="B180" s="163"/>
      <c r="C180" s="164" t="s">
        <v>304</v>
      </c>
      <c r="D180" s="164" t="s">
        <v>158</v>
      </c>
      <c r="E180" s="165" t="s">
        <v>922</v>
      </c>
      <c r="F180" s="166" t="s">
        <v>923</v>
      </c>
      <c r="G180" s="167" t="s">
        <v>427</v>
      </c>
      <c r="H180" s="168">
        <v>2</v>
      </c>
      <c r="I180" s="169">
        <v>0</v>
      </c>
      <c r="J180" s="169">
        <f>ROUND(I180*H180,2)</f>
        <v>0</v>
      </c>
      <c r="K180" s="166" t="s">
        <v>1</v>
      </c>
      <c r="L180" s="32"/>
      <c r="M180" s="170" t="s">
        <v>1</v>
      </c>
      <c r="N180" s="171" t="s">
        <v>36</v>
      </c>
      <c r="O180" s="172">
        <v>0</v>
      </c>
      <c r="P180" s="172">
        <f>O180*H180</f>
        <v>0</v>
      </c>
      <c r="Q180" s="172">
        <v>0</v>
      </c>
      <c r="R180" s="172">
        <f>Q180*H180</f>
        <v>0</v>
      </c>
      <c r="S180" s="172">
        <v>0</v>
      </c>
      <c r="T180" s="173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4" t="s">
        <v>86</v>
      </c>
      <c r="AT180" s="174" t="s">
        <v>158</v>
      </c>
      <c r="AU180" s="174" t="s">
        <v>76</v>
      </c>
      <c r="AY180" s="18" t="s">
        <v>156</v>
      </c>
      <c r="BE180" s="175">
        <f>IF(N180="základní",J180,0)</f>
        <v>0</v>
      </c>
      <c r="BF180" s="175">
        <f>IF(N180="snížená",J180,0)</f>
        <v>0</v>
      </c>
      <c r="BG180" s="175">
        <f>IF(N180="zákl. přenesená",J180,0)</f>
        <v>0</v>
      </c>
      <c r="BH180" s="175">
        <f>IF(N180="sníž. přenesená",J180,0)</f>
        <v>0</v>
      </c>
      <c r="BI180" s="175">
        <f>IF(N180="nulová",J180,0)</f>
        <v>0</v>
      </c>
      <c r="BJ180" s="18" t="s">
        <v>76</v>
      </c>
      <c r="BK180" s="175">
        <f>ROUND(I180*H180,2)</f>
        <v>0</v>
      </c>
      <c r="BL180" s="18" t="s">
        <v>86</v>
      </c>
      <c r="BM180" s="174" t="s">
        <v>307</v>
      </c>
    </row>
    <row r="181" s="2" customFormat="1">
      <c r="A181" s="31"/>
      <c r="B181" s="32"/>
      <c r="C181" s="31"/>
      <c r="D181" s="176" t="s">
        <v>162</v>
      </c>
      <c r="E181" s="31"/>
      <c r="F181" s="177" t="s">
        <v>923</v>
      </c>
      <c r="G181" s="31"/>
      <c r="H181" s="31"/>
      <c r="I181" s="31"/>
      <c r="J181" s="31"/>
      <c r="K181" s="31"/>
      <c r="L181" s="32"/>
      <c r="M181" s="178"/>
      <c r="N181" s="179"/>
      <c r="O181" s="69"/>
      <c r="P181" s="69"/>
      <c r="Q181" s="69"/>
      <c r="R181" s="69"/>
      <c r="S181" s="69"/>
      <c r="T181" s="70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T181" s="18" t="s">
        <v>162</v>
      </c>
      <c r="AU181" s="18" t="s">
        <v>76</v>
      </c>
    </row>
    <row r="182" s="2" customFormat="1" ht="16.5" customHeight="1">
      <c r="A182" s="31"/>
      <c r="B182" s="163"/>
      <c r="C182" s="164" t="s">
        <v>235</v>
      </c>
      <c r="D182" s="164" t="s">
        <v>158</v>
      </c>
      <c r="E182" s="165" t="s">
        <v>924</v>
      </c>
      <c r="F182" s="166" t="s">
        <v>893</v>
      </c>
      <c r="G182" s="167" t="s">
        <v>889</v>
      </c>
      <c r="H182" s="168">
        <v>1</v>
      </c>
      <c r="I182" s="169">
        <v>0</v>
      </c>
      <c r="J182" s="169">
        <f>ROUND(I182*H182,2)</f>
        <v>0</v>
      </c>
      <c r="K182" s="166" t="s">
        <v>1</v>
      </c>
      <c r="L182" s="32"/>
      <c r="M182" s="170" t="s">
        <v>1</v>
      </c>
      <c r="N182" s="171" t="s">
        <v>36</v>
      </c>
      <c r="O182" s="172">
        <v>0</v>
      </c>
      <c r="P182" s="172">
        <f>O182*H182</f>
        <v>0</v>
      </c>
      <c r="Q182" s="172">
        <v>0</v>
      </c>
      <c r="R182" s="172">
        <f>Q182*H182</f>
        <v>0</v>
      </c>
      <c r="S182" s="172">
        <v>0</v>
      </c>
      <c r="T182" s="173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4" t="s">
        <v>86</v>
      </c>
      <c r="AT182" s="174" t="s">
        <v>158</v>
      </c>
      <c r="AU182" s="174" t="s">
        <v>76</v>
      </c>
      <c r="AY182" s="18" t="s">
        <v>156</v>
      </c>
      <c r="BE182" s="175">
        <f>IF(N182="základní",J182,0)</f>
        <v>0</v>
      </c>
      <c r="BF182" s="175">
        <f>IF(N182="snížená",J182,0)</f>
        <v>0</v>
      </c>
      <c r="BG182" s="175">
        <f>IF(N182="zákl. přenesená",J182,0)</f>
        <v>0</v>
      </c>
      <c r="BH182" s="175">
        <f>IF(N182="sníž. přenesená",J182,0)</f>
        <v>0</v>
      </c>
      <c r="BI182" s="175">
        <f>IF(N182="nulová",J182,0)</f>
        <v>0</v>
      </c>
      <c r="BJ182" s="18" t="s">
        <v>76</v>
      </c>
      <c r="BK182" s="175">
        <f>ROUND(I182*H182,2)</f>
        <v>0</v>
      </c>
      <c r="BL182" s="18" t="s">
        <v>86</v>
      </c>
      <c r="BM182" s="174" t="s">
        <v>310</v>
      </c>
    </row>
    <row r="183" s="2" customFormat="1">
      <c r="A183" s="31"/>
      <c r="B183" s="32"/>
      <c r="C183" s="31"/>
      <c r="D183" s="176" t="s">
        <v>162</v>
      </c>
      <c r="E183" s="31"/>
      <c r="F183" s="177" t="s">
        <v>893</v>
      </c>
      <c r="G183" s="31"/>
      <c r="H183" s="31"/>
      <c r="I183" s="31"/>
      <c r="J183" s="31"/>
      <c r="K183" s="31"/>
      <c r="L183" s="32"/>
      <c r="M183" s="178"/>
      <c r="N183" s="179"/>
      <c r="O183" s="69"/>
      <c r="P183" s="69"/>
      <c r="Q183" s="69"/>
      <c r="R183" s="69"/>
      <c r="S183" s="69"/>
      <c r="T183" s="70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T183" s="18" t="s">
        <v>162</v>
      </c>
      <c r="AU183" s="18" t="s">
        <v>76</v>
      </c>
    </row>
    <row r="184" s="2" customFormat="1" ht="24.15" customHeight="1">
      <c r="A184" s="31"/>
      <c r="B184" s="163"/>
      <c r="C184" s="164" t="s">
        <v>312</v>
      </c>
      <c r="D184" s="164" t="s">
        <v>158</v>
      </c>
      <c r="E184" s="165" t="s">
        <v>925</v>
      </c>
      <c r="F184" s="166" t="s">
        <v>926</v>
      </c>
      <c r="G184" s="167" t="s">
        <v>815</v>
      </c>
      <c r="H184" s="168">
        <v>10</v>
      </c>
      <c r="I184" s="169">
        <v>0</v>
      </c>
      <c r="J184" s="169">
        <f>ROUND(I184*H184,2)</f>
        <v>0</v>
      </c>
      <c r="K184" s="166" t="s">
        <v>1</v>
      </c>
      <c r="L184" s="32"/>
      <c r="M184" s="170" t="s">
        <v>1</v>
      </c>
      <c r="N184" s="171" t="s">
        <v>36</v>
      </c>
      <c r="O184" s="172">
        <v>0</v>
      </c>
      <c r="P184" s="172">
        <f>O184*H184</f>
        <v>0</v>
      </c>
      <c r="Q184" s="172">
        <v>0</v>
      </c>
      <c r="R184" s="172">
        <f>Q184*H184</f>
        <v>0</v>
      </c>
      <c r="S184" s="172">
        <v>0</v>
      </c>
      <c r="T184" s="173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4" t="s">
        <v>86</v>
      </c>
      <c r="AT184" s="174" t="s">
        <v>158</v>
      </c>
      <c r="AU184" s="174" t="s">
        <v>76</v>
      </c>
      <c r="AY184" s="18" t="s">
        <v>156</v>
      </c>
      <c r="BE184" s="175">
        <f>IF(N184="základní",J184,0)</f>
        <v>0</v>
      </c>
      <c r="BF184" s="175">
        <f>IF(N184="snížená",J184,0)</f>
        <v>0</v>
      </c>
      <c r="BG184" s="175">
        <f>IF(N184="zákl. přenesená",J184,0)</f>
        <v>0</v>
      </c>
      <c r="BH184" s="175">
        <f>IF(N184="sníž. přenesená",J184,0)</f>
        <v>0</v>
      </c>
      <c r="BI184" s="175">
        <f>IF(N184="nulová",J184,0)</f>
        <v>0</v>
      </c>
      <c r="BJ184" s="18" t="s">
        <v>76</v>
      </c>
      <c r="BK184" s="175">
        <f>ROUND(I184*H184,2)</f>
        <v>0</v>
      </c>
      <c r="BL184" s="18" t="s">
        <v>86</v>
      </c>
      <c r="BM184" s="174" t="s">
        <v>315</v>
      </c>
    </row>
    <row r="185" s="2" customFormat="1">
      <c r="A185" s="31"/>
      <c r="B185" s="32"/>
      <c r="C185" s="31"/>
      <c r="D185" s="176" t="s">
        <v>162</v>
      </c>
      <c r="E185" s="31"/>
      <c r="F185" s="177" t="s">
        <v>926</v>
      </c>
      <c r="G185" s="31"/>
      <c r="H185" s="31"/>
      <c r="I185" s="31"/>
      <c r="J185" s="31"/>
      <c r="K185" s="31"/>
      <c r="L185" s="32"/>
      <c r="M185" s="178"/>
      <c r="N185" s="179"/>
      <c r="O185" s="69"/>
      <c r="P185" s="69"/>
      <c r="Q185" s="69"/>
      <c r="R185" s="69"/>
      <c r="S185" s="69"/>
      <c r="T185" s="70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T185" s="18" t="s">
        <v>162</v>
      </c>
      <c r="AU185" s="18" t="s">
        <v>76</v>
      </c>
    </row>
    <row r="186" s="2" customFormat="1" ht="24.15" customHeight="1">
      <c r="A186" s="31"/>
      <c r="B186" s="163"/>
      <c r="C186" s="164" t="s">
        <v>242</v>
      </c>
      <c r="D186" s="164" t="s">
        <v>158</v>
      </c>
      <c r="E186" s="165" t="s">
        <v>927</v>
      </c>
      <c r="F186" s="166" t="s">
        <v>928</v>
      </c>
      <c r="G186" s="167" t="s">
        <v>889</v>
      </c>
      <c r="H186" s="168">
        <v>1</v>
      </c>
      <c r="I186" s="169">
        <v>0</v>
      </c>
      <c r="J186" s="169">
        <f>ROUND(I186*H186,2)</f>
        <v>0</v>
      </c>
      <c r="K186" s="166" t="s">
        <v>1</v>
      </c>
      <c r="L186" s="32"/>
      <c r="M186" s="170" t="s">
        <v>1</v>
      </c>
      <c r="N186" s="171" t="s">
        <v>36</v>
      </c>
      <c r="O186" s="172">
        <v>0</v>
      </c>
      <c r="P186" s="172">
        <f>O186*H186</f>
        <v>0</v>
      </c>
      <c r="Q186" s="172">
        <v>0</v>
      </c>
      <c r="R186" s="172">
        <f>Q186*H186</f>
        <v>0</v>
      </c>
      <c r="S186" s="172">
        <v>0</v>
      </c>
      <c r="T186" s="173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4" t="s">
        <v>86</v>
      </c>
      <c r="AT186" s="174" t="s">
        <v>158</v>
      </c>
      <c r="AU186" s="174" t="s">
        <v>76</v>
      </c>
      <c r="AY186" s="18" t="s">
        <v>156</v>
      </c>
      <c r="BE186" s="175">
        <f>IF(N186="základní",J186,0)</f>
        <v>0</v>
      </c>
      <c r="BF186" s="175">
        <f>IF(N186="snížená",J186,0)</f>
        <v>0</v>
      </c>
      <c r="BG186" s="175">
        <f>IF(N186="zákl. přenesená",J186,0)</f>
        <v>0</v>
      </c>
      <c r="BH186" s="175">
        <f>IF(N186="sníž. přenesená",J186,0)</f>
        <v>0</v>
      </c>
      <c r="BI186" s="175">
        <f>IF(N186="nulová",J186,0)</f>
        <v>0</v>
      </c>
      <c r="BJ186" s="18" t="s">
        <v>76</v>
      </c>
      <c r="BK186" s="175">
        <f>ROUND(I186*H186,2)</f>
        <v>0</v>
      </c>
      <c r="BL186" s="18" t="s">
        <v>86</v>
      </c>
      <c r="BM186" s="174" t="s">
        <v>320</v>
      </c>
    </row>
    <row r="187" s="2" customFormat="1">
      <c r="A187" s="31"/>
      <c r="B187" s="32"/>
      <c r="C187" s="31"/>
      <c r="D187" s="176" t="s">
        <v>162</v>
      </c>
      <c r="E187" s="31"/>
      <c r="F187" s="177" t="s">
        <v>928</v>
      </c>
      <c r="G187" s="31"/>
      <c r="H187" s="31"/>
      <c r="I187" s="31"/>
      <c r="J187" s="31"/>
      <c r="K187" s="31"/>
      <c r="L187" s="32"/>
      <c r="M187" s="178"/>
      <c r="N187" s="179"/>
      <c r="O187" s="69"/>
      <c r="P187" s="69"/>
      <c r="Q187" s="69"/>
      <c r="R187" s="69"/>
      <c r="S187" s="69"/>
      <c r="T187" s="70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T187" s="18" t="s">
        <v>162</v>
      </c>
      <c r="AU187" s="18" t="s">
        <v>76</v>
      </c>
    </row>
    <row r="188" s="2" customFormat="1" ht="24.15" customHeight="1">
      <c r="A188" s="31"/>
      <c r="B188" s="163"/>
      <c r="C188" s="164" t="s">
        <v>325</v>
      </c>
      <c r="D188" s="164" t="s">
        <v>158</v>
      </c>
      <c r="E188" s="165" t="s">
        <v>929</v>
      </c>
      <c r="F188" s="166" t="s">
        <v>930</v>
      </c>
      <c r="G188" s="167" t="s">
        <v>889</v>
      </c>
      <c r="H188" s="168">
        <v>1</v>
      </c>
      <c r="I188" s="169">
        <v>0</v>
      </c>
      <c r="J188" s="169">
        <f>ROUND(I188*H188,2)</f>
        <v>0</v>
      </c>
      <c r="K188" s="166" t="s">
        <v>1</v>
      </c>
      <c r="L188" s="32"/>
      <c r="M188" s="170" t="s">
        <v>1</v>
      </c>
      <c r="N188" s="171" t="s">
        <v>36</v>
      </c>
      <c r="O188" s="172">
        <v>0</v>
      </c>
      <c r="P188" s="172">
        <f>O188*H188</f>
        <v>0</v>
      </c>
      <c r="Q188" s="172">
        <v>0</v>
      </c>
      <c r="R188" s="172">
        <f>Q188*H188</f>
        <v>0</v>
      </c>
      <c r="S188" s="172">
        <v>0</v>
      </c>
      <c r="T188" s="173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4" t="s">
        <v>86</v>
      </c>
      <c r="AT188" s="174" t="s">
        <v>158</v>
      </c>
      <c r="AU188" s="174" t="s">
        <v>76</v>
      </c>
      <c r="AY188" s="18" t="s">
        <v>156</v>
      </c>
      <c r="BE188" s="175">
        <f>IF(N188="základní",J188,0)</f>
        <v>0</v>
      </c>
      <c r="BF188" s="175">
        <f>IF(N188="snížená",J188,0)</f>
        <v>0</v>
      </c>
      <c r="BG188" s="175">
        <f>IF(N188="zákl. přenesená",J188,0)</f>
        <v>0</v>
      </c>
      <c r="BH188" s="175">
        <f>IF(N188="sníž. přenesená",J188,0)</f>
        <v>0</v>
      </c>
      <c r="BI188" s="175">
        <f>IF(N188="nulová",J188,0)</f>
        <v>0</v>
      </c>
      <c r="BJ188" s="18" t="s">
        <v>76</v>
      </c>
      <c r="BK188" s="175">
        <f>ROUND(I188*H188,2)</f>
        <v>0</v>
      </c>
      <c r="BL188" s="18" t="s">
        <v>86</v>
      </c>
      <c r="BM188" s="174" t="s">
        <v>328</v>
      </c>
    </row>
    <row r="189" s="2" customFormat="1">
      <c r="A189" s="31"/>
      <c r="B189" s="32"/>
      <c r="C189" s="31"/>
      <c r="D189" s="176" t="s">
        <v>162</v>
      </c>
      <c r="E189" s="31"/>
      <c r="F189" s="177" t="s">
        <v>930</v>
      </c>
      <c r="G189" s="31"/>
      <c r="H189" s="31"/>
      <c r="I189" s="31"/>
      <c r="J189" s="31"/>
      <c r="K189" s="31"/>
      <c r="L189" s="32"/>
      <c r="M189" s="178"/>
      <c r="N189" s="179"/>
      <c r="O189" s="69"/>
      <c r="P189" s="69"/>
      <c r="Q189" s="69"/>
      <c r="R189" s="69"/>
      <c r="S189" s="69"/>
      <c r="T189" s="70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T189" s="18" t="s">
        <v>162</v>
      </c>
      <c r="AU189" s="18" t="s">
        <v>76</v>
      </c>
    </row>
    <row r="190" s="2" customFormat="1" ht="16.5" customHeight="1">
      <c r="A190" s="31"/>
      <c r="B190" s="163"/>
      <c r="C190" s="164" t="s">
        <v>247</v>
      </c>
      <c r="D190" s="164" t="s">
        <v>158</v>
      </c>
      <c r="E190" s="165" t="s">
        <v>931</v>
      </c>
      <c r="F190" s="166" t="s">
        <v>893</v>
      </c>
      <c r="G190" s="167" t="s">
        <v>889</v>
      </c>
      <c r="H190" s="168">
        <v>1</v>
      </c>
      <c r="I190" s="169">
        <v>0</v>
      </c>
      <c r="J190" s="169">
        <f>ROUND(I190*H190,2)</f>
        <v>0</v>
      </c>
      <c r="K190" s="166" t="s">
        <v>1</v>
      </c>
      <c r="L190" s="32"/>
      <c r="M190" s="170" t="s">
        <v>1</v>
      </c>
      <c r="N190" s="171" t="s">
        <v>36</v>
      </c>
      <c r="O190" s="172">
        <v>0</v>
      </c>
      <c r="P190" s="172">
        <f>O190*H190</f>
        <v>0</v>
      </c>
      <c r="Q190" s="172">
        <v>0</v>
      </c>
      <c r="R190" s="172">
        <f>Q190*H190</f>
        <v>0</v>
      </c>
      <c r="S190" s="172">
        <v>0</v>
      </c>
      <c r="T190" s="173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4" t="s">
        <v>86</v>
      </c>
      <c r="AT190" s="174" t="s">
        <v>158</v>
      </c>
      <c r="AU190" s="174" t="s">
        <v>76</v>
      </c>
      <c r="AY190" s="18" t="s">
        <v>156</v>
      </c>
      <c r="BE190" s="175">
        <f>IF(N190="základní",J190,0)</f>
        <v>0</v>
      </c>
      <c r="BF190" s="175">
        <f>IF(N190="snížená",J190,0)</f>
        <v>0</v>
      </c>
      <c r="BG190" s="175">
        <f>IF(N190="zákl. přenesená",J190,0)</f>
        <v>0</v>
      </c>
      <c r="BH190" s="175">
        <f>IF(N190="sníž. přenesená",J190,0)</f>
        <v>0</v>
      </c>
      <c r="BI190" s="175">
        <f>IF(N190="nulová",J190,0)</f>
        <v>0</v>
      </c>
      <c r="BJ190" s="18" t="s">
        <v>76</v>
      </c>
      <c r="BK190" s="175">
        <f>ROUND(I190*H190,2)</f>
        <v>0</v>
      </c>
      <c r="BL190" s="18" t="s">
        <v>86</v>
      </c>
      <c r="BM190" s="174" t="s">
        <v>342</v>
      </c>
    </row>
    <row r="191" s="2" customFormat="1">
      <c r="A191" s="31"/>
      <c r="B191" s="32"/>
      <c r="C191" s="31"/>
      <c r="D191" s="176" t="s">
        <v>162</v>
      </c>
      <c r="E191" s="31"/>
      <c r="F191" s="177" t="s">
        <v>893</v>
      </c>
      <c r="G191" s="31"/>
      <c r="H191" s="31"/>
      <c r="I191" s="31"/>
      <c r="J191" s="31"/>
      <c r="K191" s="31"/>
      <c r="L191" s="32"/>
      <c r="M191" s="178"/>
      <c r="N191" s="179"/>
      <c r="O191" s="69"/>
      <c r="P191" s="69"/>
      <c r="Q191" s="69"/>
      <c r="R191" s="69"/>
      <c r="S191" s="69"/>
      <c r="T191" s="70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T191" s="18" t="s">
        <v>162</v>
      </c>
      <c r="AU191" s="18" t="s">
        <v>76</v>
      </c>
    </row>
    <row r="192" s="2" customFormat="1" ht="24.15" customHeight="1">
      <c r="A192" s="31"/>
      <c r="B192" s="163"/>
      <c r="C192" s="164" t="s">
        <v>344</v>
      </c>
      <c r="D192" s="164" t="s">
        <v>158</v>
      </c>
      <c r="E192" s="165" t="s">
        <v>932</v>
      </c>
      <c r="F192" s="166" t="s">
        <v>933</v>
      </c>
      <c r="G192" s="167" t="s">
        <v>192</v>
      </c>
      <c r="H192" s="168">
        <v>24</v>
      </c>
      <c r="I192" s="169">
        <v>0</v>
      </c>
      <c r="J192" s="169">
        <f>ROUND(I192*H192,2)</f>
        <v>0</v>
      </c>
      <c r="K192" s="166" t="s">
        <v>1</v>
      </c>
      <c r="L192" s="32"/>
      <c r="M192" s="170" t="s">
        <v>1</v>
      </c>
      <c r="N192" s="171" t="s">
        <v>36</v>
      </c>
      <c r="O192" s="172">
        <v>0</v>
      </c>
      <c r="P192" s="172">
        <f>O192*H192</f>
        <v>0</v>
      </c>
      <c r="Q192" s="172">
        <v>0</v>
      </c>
      <c r="R192" s="172">
        <f>Q192*H192</f>
        <v>0</v>
      </c>
      <c r="S192" s="172">
        <v>0</v>
      </c>
      <c r="T192" s="173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4" t="s">
        <v>86</v>
      </c>
      <c r="AT192" s="174" t="s">
        <v>158</v>
      </c>
      <c r="AU192" s="174" t="s">
        <v>76</v>
      </c>
      <c r="AY192" s="18" t="s">
        <v>156</v>
      </c>
      <c r="BE192" s="175">
        <f>IF(N192="základní",J192,0)</f>
        <v>0</v>
      </c>
      <c r="BF192" s="175">
        <f>IF(N192="snížená",J192,0)</f>
        <v>0</v>
      </c>
      <c r="BG192" s="175">
        <f>IF(N192="zákl. přenesená",J192,0)</f>
        <v>0</v>
      </c>
      <c r="BH192" s="175">
        <f>IF(N192="sníž. přenesená",J192,0)</f>
        <v>0</v>
      </c>
      <c r="BI192" s="175">
        <f>IF(N192="nulová",J192,0)</f>
        <v>0</v>
      </c>
      <c r="BJ192" s="18" t="s">
        <v>76</v>
      </c>
      <c r="BK192" s="175">
        <f>ROUND(I192*H192,2)</f>
        <v>0</v>
      </c>
      <c r="BL192" s="18" t="s">
        <v>86</v>
      </c>
      <c r="BM192" s="174" t="s">
        <v>347</v>
      </c>
    </row>
    <row r="193" s="2" customFormat="1">
      <c r="A193" s="31"/>
      <c r="B193" s="32"/>
      <c r="C193" s="31"/>
      <c r="D193" s="176" t="s">
        <v>162</v>
      </c>
      <c r="E193" s="31"/>
      <c r="F193" s="177" t="s">
        <v>933</v>
      </c>
      <c r="G193" s="31"/>
      <c r="H193" s="31"/>
      <c r="I193" s="31"/>
      <c r="J193" s="31"/>
      <c r="K193" s="31"/>
      <c r="L193" s="32"/>
      <c r="M193" s="178"/>
      <c r="N193" s="179"/>
      <c r="O193" s="69"/>
      <c r="P193" s="69"/>
      <c r="Q193" s="69"/>
      <c r="R193" s="69"/>
      <c r="S193" s="69"/>
      <c r="T193" s="70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T193" s="18" t="s">
        <v>162</v>
      </c>
      <c r="AU193" s="18" t="s">
        <v>76</v>
      </c>
    </row>
    <row r="194" s="2" customFormat="1" ht="16.5" customHeight="1">
      <c r="A194" s="31"/>
      <c r="B194" s="163"/>
      <c r="C194" s="164" t="s">
        <v>252</v>
      </c>
      <c r="D194" s="164" t="s">
        <v>158</v>
      </c>
      <c r="E194" s="165" t="s">
        <v>934</v>
      </c>
      <c r="F194" s="166" t="s">
        <v>935</v>
      </c>
      <c r="G194" s="167" t="s">
        <v>889</v>
      </c>
      <c r="H194" s="168">
        <v>1</v>
      </c>
      <c r="I194" s="169">
        <v>0</v>
      </c>
      <c r="J194" s="169">
        <f>ROUND(I194*H194,2)</f>
        <v>0</v>
      </c>
      <c r="K194" s="166" t="s">
        <v>1</v>
      </c>
      <c r="L194" s="32"/>
      <c r="M194" s="170" t="s">
        <v>1</v>
      </c>
      <c r="N194" s="171" t="s">
        <v>36</v>
      </c>
      <c r="O194" s="172">
        <v>0</v>
      </c>
      <c r="P194" s="172">
        <f>O194*H194</f>
        <v>0</v>
      </c>
      <c r="Q194" s="172">
        <v>0</v>
      </c>
      <c r="R194" s="172">
        <f>Q194*H194</f>
        <v>0</v>
      </c>
      <c r="S194" s="172">
        <v>0</v>
      </c>
      <c r="T194" s="173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4" t="s">
        <v>86</v>
      </c>
      <c r="AT194" s="174" t="s">
        <v>158</v>
      </c>
      <c r="AU194" s="174" t="s">
        <v>76</v>
      </c>
      <c r="AY194" s="18" t="s">
        <v>156</v>
      </c>
      <c r="BE194" s="175">
        <f>IF(N194="základní",J194,0)</f>
        <v>0</v>
      </c>
      <c r="BF194" s="175">
        <f>IF(N194="snížená",J194,0)</f>
        <v>0</v>
      </c>
      <c r="BG194" s="175">
        <f>IF(N194="zákl. přenesená",J194,0)</f>
        <v>0</v>
      </c>
      <c r="BH194" s="175">
        <f>IF(N194="sníž. přenesená",J194,0)</f>
        <v>0</v>
      </c>
      <c r="BI194" s="175">
        <f>IF(N194="nulová",J194,0)</f>
        <v>0</v>
      </c>
      <c r="BJ194" s="18" t="s">
        <v>76</v>
      </c>
      <c r="BK194" s="175">
        <f>ROUND(I194*H194,2)</f>
        <v>0</v>
      </c>
      <c r="BL194" s="18" t="s">
        <v>86</v>
      </c>
      <c r="BM194" s="174" t="s">
        <v>350</v>
      </c>
    </row>
    <row r="195" s="2" customFormat="1">
      <c r="A195" s="31"/>
      <c r="B195" s="32"/>
      <c r="C195" s="31"/>
      <c r="D195" s="176" t="s">
        <v>162</v>
      </c>
      <c r="E195" s="31"/>
      <c r="F195" s="177" t="s">
        <v>935</v>
      </c>
      <c r="G195" s="31"/>
      <c r="H195" s="31"/>
      <c r="I195" s="31"/>
      <c r="J195" s="31"/>
      <c r="K195" s="31"/>
      <c r="L195" s="32"/>
      <c r="M195" s="178"/>
      <c r="N195" s="179"/>
      <c r="O195" s="69"/>
      <c r="P195" s="69"/>
      <c r="Q195" s="69"/>
      <c r="R195" s="69"/>
      <c r="S195" s="69"/>
      <c r="T195" s="70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T195" s="18" t="s">
        <v>162</v>
      </c>
      <c r="AU195" s="18" t="s">
        <v>76</v>
      </c>
    </row>
    <row r="196" s="12" customFormat="1" ht="25.92" customHeight="1">
      <c r="A196" s="12"/>
      <c r="B196" s="151"/>
      <c r="C196" s="12"/>
      <c r="D196" s="152" t="s">
        <v>70</v>
      </c>
      <c r="E196" s="153" t="s">
        <v>936</v>
      </c>
      <c r="F196" s="153" t="s">
        <v>829</v>
      </c>
      <c r="G196" s="12"/>
      <c r="H196" s="12"/>
      <c r="I196" s="12"/>
      <c r="J196" s="154">
        <f>BK196</f>
        <v>0</v>
      </c>
      <c r="K196" s="12"/>
      <c r="L196" s="151"/>
      <c r="M196" s="155"/>
      <c r="N196" s="156"/>
      <c r="O196" s="156"/>
      <c r="P196" s="157">
        <f>SUM(P197:P226)</f>
        <v>0</v>
      </c>
      <c r="Q196" s="156"/>
      <c r="R196" s="157">
        <f>SUM(R197:R226)</f>
        <v>0</v>
      </c>
      <c r="S196" s="156"/>
      <c r="T196" s="158">
        <f>SUM(T197:T226)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52" t="s">
        <v>76</v>
      </c>
      <c r="AT196" s="159" t="s">
        <v>70</v>
      </c>
      <c r="AU196" s="159" t="s">
        <v>71</v>
      </c>
      <c r="AY196" s="152" t="s">
        <v>156</v>
      </c>
      <c r="BK196" s="160">
        <f>SUM(BK197:BK226)</f>
        <v>0</v>
      </c>
    </row>
    <row r="197" s="2" customFormat="1" ht="16.5" customHeight="1">
      <c r="A197" s="31"/>
      <c r="B197" s="163"/>
      <c r="C197" s="164" t="s">
        <v>353</v>
      </c>
      <c r="D197" s="164" t="s">
        <v>158</v>
      </c>
      <c r="E197" s="165" t="s">
        <v>937</v>
      </c>
      <c r="F197" s="166" t="s">
        <v>938</v>
      </c>
      <c r="G197" s="167" t="s">
        <v>820</v>
      </c>
      <c r="H197" s="168">
        <v>1</v>
      </c>
      <c r="I197" s="169">
        <v>0</v>
      </c>
      <c r="J197" s="169">
        <f>ROUND(I197*H197,2)</f>
        <v>0</v>
      </c>
      <c r="K197" s="166" t="s">
        <v>1</v>
      </c>
      <c r="L197" s="32"/>
      <c r="M197" s="170" t="s">
        <v>1</v>
      </c>
      <c r="N197" s="171" t="s">
        <v>36</v>
      </c>
      <c r="O197" s="172">
        <v>0</v>
      </c>
      <c r="P197" s="172">
        <f>O197*H197</f>
        <v>0</v>
      </c>
      <c r="Q197" s="172">
        <v>0</v>
      </c>
      <c r="R197" s="172">
        <f>Q197*H197</f>
        <v>0</v>
      </c>
      <c r="S197" s="172">
        <v>0</v>
      </c>
      <c r="T197" s="173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4" t="s">
        <v>86</v>
      </c>
      <c r="AT197" s="174" t="s">
        <v>158</v>
      </c>
      <c r="AU197" s="174" t="s">
        <v>76</v>
      </c>
      <c r="AY197" s="18" t="s">
        <v>156</v>
      </c>
      <c r="BE197" s="175">
        <f>IF(N197="základní",J197,0)</f>
        <v>0</v>
      </c>
      <c r="BF197" s="175">
        <f>IF(N197="snížená",J197,0)</f>
        <v>0</v>
      </c>
      <c r="BG197" s="175">
        <f>IF(N197="zákl. přenesená",J197,0)</f>
        <v>0</v>
      </c>
      <c r="BH197" s="175">
        <f>IF(N197="sníž. přenesená",J197,0)</f>
        <v>0</v>
      </c>
      <c r="BI197" s="175">
        <f>IF(N197="nulová",J197,0)</f>
        <v>0</v>
      </c>
      <c r="BJ197" s="18" t="s">
        <v>76</v>
      </c>
      <c r="BK197" s="175">
        <f>ROUND(I197*H197,2)</f>
        <v>0</v>
      </c>
      <c r="BL197" s="18" t="s">
        <v>86</v>
      </c>
      <c r="BM197" s="174" t="s">
        <v>357</v>
      </c>
    </row>
    <row r="198" s="2" customFormat="1">
      <c r="A198" s="31"/>
      <c r="B198" s="32"/>
      <c r="C198" s="31"/>
      <c r="D198" s="176" t="s">
        <v>162</v>
      </c>
      <c r="E198" s="31"/>
      <c r="F198" s="177" t="s">
        <v>938</v>
      </c>
      <c r="G198" s="31"/>
      <c r="H198" s="31"/>
      <c r="I198" s="31"/>
      <c r="J198" s="31"/>
      <c r="K198" s="31"/>
      <c r="L198" s="32"/>
      <c r="M198" s="178"/>
      <c r="N198" s="179"/>
      <c r="O198" s="69"/>
      <c r="P198" s="69"/>
      <c r="Q198" s="69"/>
      <c r="R198" s="69"/>
      <c r="S198" s="69"/>
      <c r="T198" s="70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T198" s="18" t="s">
        <v>162</v>
      </c>
      <c r="AU198" s="18" t="s">
        <v>76</v>
      </c>
    </row>
    <row r="199" s="2" customFormat="1" ht="24.15" customHeight="1">
      <c r="A199" s="31"/>
      <c r="B199" s="163"/>
      <c r="C199" s="164" t="s">
        <v>257</v>
      </c>
      <c r="D199" s="164" t="s">
        <v>158</v>
      </c>
      <c r="E199" s="165" t="s">
        <v>939</v>
      </c>
      <c r="F199" s="166" t="s">
        <v>940</v>
      </c>
      <c r="G199" s="167" t="s">
        <v>820</v>
      </c>
      <c r="H199" s="168">
        <v>1</v>
      </c>
      <c r="I199" s="169">
        <v>0</v>
      </c>
      <c r="J199" s="169">
        <f>ROUND(I199*H199,2)</f>
        <v>0</v>
      </c>
      <c r="K199" s="166" t="s">
        <v>1</v>
      </c>
      <c r="L199" s="32"/>
      <c r="M199" s="170" t="s">
        <v>1</v>
      </c>
      <c r="N199" s="171" t="s">
        <v>36</v>
      </c>
      <c r="O199" s="172">
        <v>0</v>
      </c>
      <c r="P199" s="172">
        <f>O199*H199</f>
        <v>0</v>
      </c>
      <c r="Q199" s="172">
        <v>0</v>
      </c>
      <c r="R199" s="172">
        <f>Q199*H199</f>
        <v>0</v>
      </c>
      <c r="S199" s="172">
        <v>0</v>
      </c>
      <c r="T199" s="173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4" t="s">
        <v>86</v>
      </c>
      <c r="AT199" s="174" t="s">
        <v>158</v>
      </c>
      <c r="AU199" s="174" t="s">
        <v>76</v>
      </c>
      <c r="AY199" s="18" t="s">
        <v>156</v>
      </c>
      <c r="BE199" s="175">
        <f>IF(N199="základní",J199,0)</f>
        <v>0</v>
      </c>
      <c r="BF199" s="175">
        <f>IF(N199="snížená",J199,0)</f>
        <v>0</v>
      </c>
      <c r="BG199" s="175">
        <f>IF(N199="zákl. přenesená",J199,0)</f>
        <v>0</v>
      </c>
      <c r="BH199" s="175">
        <f>IF(N199="sníž. přenesená",J199,0)</f>
        <v>0</v>
      </c>
      <c r="BI199" s="175">
        <f>IF(N199="nulová",J199,0)</f>
        <v>0</v>
      </c>
      <c r="BJ199" s="18" t="s">
        <v>76</v>
      </c>
      <c r="BK199" s="175">
        <f>ROUND(I199*H199,2)</f>
        <v>0</v>
      </c>
      <c r="BL199" s="18" t="s">
        <v>86</v>
      </c>
      <c r="BM199" s="174" t="s">
        <v>535</v>
      </c>
    </row>
    <row r="200" s="2" customFormat="1">
      <c r="A200" s="31"/>
      <c r="B200" s="32"/>
      <c r="C200" s="31"/>
      <c r="D200" s="176" t="s">
        <v>162</v>
      </c>
      <c r="E200" s="31"/>
      <c r="F200" s="177" t="s">
        <v>940</v>
      </c>
      <c r="G200" s="31"/>
      <c r="H200" s="31"/>
      <c r="I200" s="31"/>
      <c r="J200" s="31"/>
      <c r="K200" s="31"/>
      <c r="L200" s="32"/>
      <c r="M200" s="178"/>
      <c r="N200" s="179"/>
      <c r="O200" s="69"/>
      <c r="P200" s="69"/>
      <c r="Q200" s="69"/>
      <c r="R200" s="69"/>
      <c r="S200" s="69"/>
      <c r="T200" s="70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T200" s="18" t="s">
        <v>162</v>
      </c>
      <c r="AU200" s="18" t="s">
        <v>76</v>
      </c>
    </row>
    <row r="201" s="2" customFormat="1" ht="33" customHeight="1">
      <c r="A201" s="31"/>
      <c r="B201" s="163"/>
      <c r="C201" s="164" t="s">
        <v>941</v>
      </c>
      <c r="D201" s="164" t="s">
        <v>158</v>
      </c>
      <c r="E201" s="165" t="s">
        <v>942</v>
      </c>
      <c r="F201" s="166" t="s">
        <v>843</v>
      </c>
      <c r="G201" s="167" t="s">
        <v>820</v>
      </c>
      <c r="H201" s="168">
        <v>1</v>
      </c>
      <c r="I201" s="169">
        <v>0</v>
      </c>
      <c r="J201" s="169">
        <f>ROUND(I201*H201,2)</f>
        <v>0</v>
      </c>
      <c r="K201" s="166" t="s">
        <v>1</v>
      </c>
      <c r="L201" s="32"/>
      <c r="M201" s="170" t="s">
        <v>1</v>
      </c>
      <c r="N201" s="171" t="s">
        <v>36</v>
      </c>
      <c r="O201" s="172">
        <v>0</v>
      </c>
      <c r="P201" s="172">
        <f>O201*H201</f>
        <v>0</v>
      </c>
      <c r="Q201" s="172">
        <v>0</v>
      </c>
      <c r="R201" s="172">
        <f>Q201*H201</f>
        <v>0</v>
      </c>
      <c r="S201" s="172">
        <v>0</v>
      </c>
      <c r="T201" s="173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4" t="s">
        <v>86</v>
      </c>
      <c r="AT201" s="174" t="s">
        <v>158</v>
      </c>
      <c r="AU201" s="174" t="s">
        <v>76</v>
      </c>
      <c r="AY201" s="18" t="s">
        <v>156</v>
      </c>
      <c r="BE201" s="175">
        <f>IF(N201="základní",J201,0)</f>
        <v>0</v>
      </c>
      <c r="BF201" s="175">
        <f>IF(N201="snížená",J201,0)</f>
        <v>0</v>
      </c>
      <c r="BG201" s="175">
        <f>IF(N201="zákl. přenesená",J201,0)</f>
        <v>0</v>
      </c>
      <c r="BH201" s="175">
        <f>IF(N201="sníž. přenesená",J201,0)</f>
        <v>0</v>
      </c>
      <c r="BI201" s="175">
        <f>IF(N201="nulová",J201,0)</f>
        <v>0</v>
      </c>
      <c r="BJ201" s="18" t="s">
        <v>76</v>
      </c>
      <c r="BK201" s="175">
        <f>ROUND(I201*H201,2)</f>
        <v>0</v>
      </c>
      <c r="BL201" s="18" t="s">
        <v>86</v>
      </c>
      <c r="BM201" s="174" t="s">
        <v>543</v>
      </c>
    </row>
    <row r="202" s="2" customFormat="1">
      <c r="A202" s="31"/>
      <c r="B202" s="32"/>
      <c r="C202" s="31"/>
      <c r="D202" s="176" t="s">
        <v>162</v>
      </c>
      <c r="E202" s="31"/>
      <c r="F202" s="177" t="s">
        <v>843</v>
      </c>
      <c r="G202" s="31"/>
      <c r="H202" s="31"/>
      <c r="I202" s="31"/>
      <c r="J202" s="31"/>
      <c r="K202" s="31"/>
      <c r="L202" s="32"/>
      <c r="M202" s="178"/>
      <c r="N202" s="179"/>
      <c r="O202" s="69"/>
      <c r="P202" s="69"/>
      <c r="Q202" s="69"/>
      <c r="R202" s="69"/>
      <c r="S202" s="69"/>
      <c r="T202" s="70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T202" s="18" t="s">
        <v>162</v>
      </c>
      <c r="AU202" s="18" t="s">
        <v>76</v>
      </c>
    </row>
    <row r="203" s="2" customFormat="1" ht="24.15" customHeight="1">
      <c r="A203" s="31"/>
      <c r="B203" s="163"/>
      <c r="C203" s="164" t="s">
        <v>261</v>
      </c>
      <c r="D203" s="164" t="s">
        <v>158</v>
      </c>
      <c r="E203" s="165" t="s">
        <v>943</v>
      </c>
      <c r="F203" s="166" t="s">
        <v>845</v>
      </c>
      <c r="G203" s="167" t="s">
        <v>820</v>
      </c>
      <c r="H203" s="168">
        <v>1</v>
      </c>
      <c r="I203" s="169">
        <v>0</v>
      </c>
      <c r="J203" s="169">
        <f>ROUND(I203*H203,2)</f>
        <v>0</v>
      </c>
      <c r="K203" s="166" t="s">
        <v>1</v>
      </c>
      <c r="L203" s="32"/>
      <c r="M203" s="170" t="s">
        <v>1</v>
      </c>
      <c r="N203" s="171" t="s">
        <v>36</v>
      </c>
      <c r="O203" s="172">
        <v>0</v>
      </c>
      <c r="P203" s="172">
        <f>O203*H203</f>
        <v>0</v>
      </c>
      <c r="Q203" s="172">
        <v>0</v>
      </c>
      <c r="R203" s="172">
        <f>Q203*H203</f>
        <v>0</v>
      </c>
      <c r="S203" s="172">
        <v>0</v>
      </c>
      <c r="T203" s="173">
        <f>S203*H203</f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4" t="s">
        <v>86</v>
      </c>
      <c r="AT203" s="174" t="s">
        <v>158</v>
      </c>
      <c r="AU203" s="174" t="s">
        <v>76</v>
      </c>
      <c r="AY203" s="18" t="s">
        <v>156</v>
      </c>
      <c r="BE203" s="175">
        <f>IF(N203="základní",J203,0)</f>
        <v>0</v>
      </c>
      <c r="BF203" s="175">
        <f>IF(N203="snížená",J203,0)</f>
        <v>0</v>
      </c>
      <c r="BG203" s="175">
        <f>IF(N203="zákl. přenesená",J203,0)</f>
        <v>0</v>
      </c>
      <c r="BH203" s="175">
        <f>IF(N203="sníž. přenesená",J203,0)</f>
        <v>0</v>
      </c>
      <c r="BI203" s="175">
        <f>IF(N203="nulová",J203,0)</f>
        <v>0</v>
      </c>
      <c r="BJ203" s="18" t="s">
        <v>76</v>
      </c>
      <c r="BK203" s="175">
        <f>ROUND(I203*H203,2)</f>
        <v>0</v>
      </c>
      <c r="BL203" s="18" t="s">
        <v>86</v>
      </c>
      <c r="BM203" s="174" t="s">
        <v>554</v>
      </c>
    </row>
    <row r="204" s="2" customFormat="1">
      <c r="A204" s="31"/>
      <c r="B204" s="32"/>
      <c r="C204" s="31"/>
      <c r="D204" s="176" t="s">
        <v>162</v>
      </c>
      <c r="E204" s="31"/>
      <c r="F204" s="177" t="s">
        <v>845</v>
      </c>
      <c r="G204" s="31"/>
      <c r="H204" s="31"/>
      <c r="I204" s="31"/>
      <c r="J204" s="31"/>
      <c r="K204" s="31"/>
      <c r="L204" s="32"/>
      <c r="M204" s="178"/>
      <c r="N204" s="179"/>
      <c r="O204" s="69"/>
      <c r="P204" s="69"/>
      <c r="Q204" s="69"/>
      <c r="R204" s="69"/>
      <c r="S204" s="69"/>
      <c r="T204" s="70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T204" s="18" t="s">
        <v>162</v>
      </c>
      <c r="AU204" s="18" t="s">
        <v>76</v>
      </c>
    </row>
    <row r="205" s="2" customFormat="1" ht="16.5" customHeight="1">
      <c r="A205" s="31"/>
      <c r="B205" s="163"/>
      <c r="C205" s="164" t="s">
        <v>360</v>
      </c>
      <c r="D205" s="164" t="s">
        <v>158</v>
      </c>
      <c r="E205" s="165" t="s">
        <v>944</v>
      </c>
      <c r="F205" s="166" t="s">
        <v>841</v>
      </c>
      <c r="G205" s="167" t="s">
        <v>820</v>
      </c>
      <c r="H205" s="168">
        <v>1</v>
      </c>
      <c r="I205" s="169">
        <v>0</v>
      </c>
      <c r="J205" s="169">
        <f>ROUND(I205*H205,2)</f>
        <v>0</v>
      </c>
      <c r="K205" s="166" t="s">
        <v>1</v>
      </c>
      <c r="L205" s="32"/>
      <c r="M205" s="170" t="s">
        <v>1</v>
      </c>
      <c r="N205" s="171" t="s">
        <v>36</v>
      </c>
      <c r="O205" s="172">
        <v>0</v>
      </c>
      <c r="P205" s="172">
        <f>O205*H205</f>
        <v>0</v>
      </c>
      <c r="Q205" s="172">
        <v>0</v>
      </c>
      <c r="R205" s="172">
        <f>Q205*H205</f>
        <v>0</v>
      </c>
      <c r="S205" s="172">
        <v>0</v>
      </c>
      <c r="T205" s="173">
        <f>S205*H205</f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4" t="s">
        <v>86</v>
      </c>
      <c r="AT205" s="174" t="s">
        <v>158</v>
      </c>
      <c r="AU205" s="174" t="s">
        <v>76</v>
      </c>
      <c r="AY205" s="18" t="s">
        <v>156</v>
      </c>
      <c r="BE205" s="175">
        <f>IF(N205="základní",J205,0)</f>
        <v>0</v>
      </c>
      <c r="BF205" s="175">
        <f>IF(N205="snížená",J205,0)</f>
        <v>0</v>
      </c>
      <c r="BG205" s="175">
        <f>IF(N205="zákl. přenesená",J205,0)</f>
        <v>0</v>
      </c>
      <c r="BH205" s="175">
        <f>IF(N205="sníž. přenesená",J205,0)</f>
        <v>0</v>
      </c>
      <c r="BI205" s="175">
        <f>IF(N205="nulová",J205,0)</f>
        <v>0</v>
      </c>
      <c r="BJ205" s="18" t="s">
        <v>76</v>
      </c>
      <c r="BK205" s="175">
        <f>ROUND(I205*H205,2)</f>
        <v>0</v>
      </c>
      <c r="BL205" s="18" t="s">
        <v>86</v>
      </c>
      <c r="BM205" s="174" t="s">
        <v>363</v>
      </c>
    </row>
    <row r="206" s="2" customFormat="1">
      <c r="A206" s="31"/>
      <c r="B206" s="32"/>
      <c r="C206" s="31"/>
      <c r="D206" s="176" t="s">
        <v>162</v>
      </c>
      <c r="E206" s="31"/>
      <c r="F206" s="177" t="s">
        <v>841</v>
      </c>
      <c r="G206" s="31"/>
      <c r="H206" s="31"/>
      <c r="I206" s="31"/>
      <c r="J206" s="31"/>
      <c r="K206" s="31"/>
      <c r="L206" s="32"/>
      <c r="M206" s="178"/>
      <c r="N206" s="179"/>
      <c r="O206" s="69"/>
      <c r="P206" s="69"/>
      <c r="Q206" s="69"/>
      <c r="R206" s="69"/>
      <c r="S206" s="69"/>
      <c r="T206" s="70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T206" s="18" t="s">
        <v>162</v>
      </c>
      <c r="AU206" s="18" t="s">
        <v>76</v>
      </c>
    </row>
    <row r="207" s="2" customFormat="1" ht="16.5" customHeight="1">
      <c r="A207" s="31"/>
      <c r="B207" s="163"/>
      <c r="C207" s="164" t="s">
        <v>264</v>
      </c>
      <c r="D207" s="164" t="s">
        <v>158</v>
      </c>
      <c r="E207" s="165" t="s">
        <v>945</v>
      </c>
      <c r="F207" s="166" t="s">
        <v>847</v>
      </c>
      <c r="G207" s="167" t="s">
        <v>820</v>
      </c>
      <c r="H207" s="168">
        <v>1</v>
      </c>
      <c r="I207" s="169">
        <v>0</v>
      </c>
      <c r="J207" s="169">
        <f>ROUND(I207*H207,2)</f>
        <v>0</v>
      </c>
      <c r="K207" s="166" t="s">
        <v>1</v>
      </c>
      <c r="L207" s="32"/>
      <c r="M207" s="170" t="s">
        <v>1</v>
      </c>
      <c r="N207" s="171" t="s">
        <v>36</v>
      </c>
      <c r="O207" s="172">
        <v>0</v>
      </c>
      <c r="P207" s="172">
        <f>O207*H207</f>
        <v>0</v>
      </c>
      <c r="Q207" s="172">
        <v>0</v>
      </c>
      <c r="R207" s="172">
        <f>Q207*H207</f>
        <v>0</v>
      </c>
      <c r="S207" s="172">
        <v>0</v>
      </c>
      <c r="T207" s="173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4" t="s">
        <v>86</v>
      </c>
      <c r="AT207" s="174" t="s">
        <v>158</v>
      </c>
      <c r="AU207" s="174" t="s">
        <v>76</v>
      </c>
      <c r="AY207" s="18" t="s">
        <v>156</v>
      </c>
      <c r="BE207" s="175">
        <f>IF(N207="základní",J207,0)</f>
        <v>0</v>
      </c>
      <c r="BF207" s="175">
        <f>IF(N207="snížená",J207,0)</f>
        <v>0</v>
      </c>
      <c r="BG207" s="175">
        <f>IF(N207="zákl. přenesená",J207,0)</f>
        <v>0</v>
      </c>
      <c r="BH207" s="175">
        <f>IF(N207="sníž. přenesená",J207,0)</f>
        <v>0</v>
      </c>
      <c r="BI207" s="175">
        <f>IF(N207="nulová",J207,0)</f>
        <v>0</v>
      </c>
      <c r="BJ207" s="18" t="s">
        <v>76</v>
      </c>
      <c r="BK207" s="175">
        <f>ROUND(I207*H207,2)</f>
        <v>0</v>
      </c>
      <c r="BL207" s="18" t="s">
        <v>86</v>
      </c>
      <c r="BM207" s="174" t="s">
        <v>366</v>
      </c>
    </row>
    <row r="208" s="2" customFormat="1">
      <c r="A208" s="31"/>
      <c r="B208" s="32"/>
      <c r="C208" s="31"/>
      <c r="D208" s="176" t="s">
        <v>162</v>
      </c>
      <c r="E208" s="31"/>
      <c r="F208" s="177" t="s">
        <v>847</v>
      </c>
      <c r="G208" s="31"/>
      <c r="H208" s="31"/>
      <c r="I208" s="31"/>
      <c r="J208" s="31"/>
      <c r="K208" s="31"/>
      <c r="L208" s="32"/>
      <c r="M208" s="178"/>
      <c r="N208" s="179"/>
      <c r="O208" s="69"/>
      <c r="P208" s="69"/>
      <c r="Q208" s="69"/>
      <c r="R208" s="69"/>
      <c r="S208" s="69"/>
      <c r="T208" s="70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T208" s="18" t="s">
        <v>162</v>
      </c>
      <c r="AU208" s="18" t="s">
        <v>76</v>
      </c>
    </row>
    <row r="209" s="2" customFormat="1" ht="16.5" customHeight="1">
      <c r="A209" s="31"/>
      <c r="B209" s="163"/>
      <c r="C209" s="164" t="s">
        <v>367</v>
      </c>
      <c r="D209" s="164" t="s">
        <v>158</v>
      </c>
      <c r="E209" s="165" t="s">
        <v>946</v>
      </c>
      <c r="F209" s="166" t="s">
        <v>849</v>
      </c>
      <c r="G209" s="167" t="s">
        <v>820</v>
      </c>
      <c r="H209" s="168">
        <v>1</v>
      </c>
      <c r="I209" s="169">
        <v>0</v>
      </c>
      <c r="J209" s="169">
        <f>ROUND(I209*H209,2)</f>
        <v>0</v>
      </c>
      <c r="K209" s="166" t="s">
        <v>1</v>
      </c>
      <c r="L209" s="32"/>
      <c r="M209" s="170" t="s">
        <v>1</v>
      </c>
      <c r="N209" s="171" t="s">
        <v>36</v>
      </c>
      <c r="O209" s="172">
        <v>0</v>
      </c>
      <c r="P209" s="172">
        <f>O209*H209</f>
        <v>0</v>
      </c>
      <c r="Q209" s="172">
        <v>0</v>
      </c>
      <c r="R209" s="172">
        <f>Q209*H209</f>
        <v>0</v>
      </c>
      <c r="S209" s="172">
        <v>0</v>
      </c>
      <c r="T209" s="173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4" t="s">
        <v>86</v>
      </c>
      <c r="AT209" s="174" t="s">
        <v>158</v>
      </c>
      <c r="AU209" s="174" t="s">
        <v>76</v>
      </c>
      <c r="AY209" s="18" t="s">
        <v>156</v>
      </c>
      <c r="BE209" s="175">
        <f>IF(N209="základní",J209,0)</f>
        <v>0</v>
      </c>
      <c r="BF209" s="175">
        <f>IF(N209="snížená",J209,0)</f>
        <v>0</v>
      </c>
      <c r="BG209" s="175">
        <f>IF(N209="zákl. přenesená",J209,0)</f>
        <v>0</v>
      </c>
      <c r="BH209" s="175">
        <f>IF(N209="sníž. přenesená",J209,0)</f>
        <v>0</v>
      </c>
      <c r="BI209" s="175">
        <f>IF(N209="nulová",J209,0)</f>
        <v>0</v>
      </c>
      <c r="BJ209" s="18" t="s">
        <v>76</v>
      </c>
      <c r="BK209" s="175">
        <f>ROUND(I209*H209,2)</f>
        <v>0</v>
      </c>
      <c r="BL209" s="18" t="s">
        <v>86</v>
      </c>
      <c r="BM209" s="174" t="s">
        <v>370</v>
      </c>
    </row>
    <row r="210" s="2" customFormat="1">
      <c r="A210" s="31"/>
      <c r="B210" s="32"/>
      <c r="C210" s="31"/>
      <c r="D210" s="176" t="s">
        <v>162</v>
      </c>
      <c r="E210" s="31"/>
      <c r="F210" s="177" t="s">
        <v>849</v>
      </c>
      <c r="G210" s="31"/>
      <c r="H210" s="31"/>
      <c r="I210" s="31"/>
      <c r="J210" s="31"/>
      <c r="K210" s="31"/>
      <c r="L210" s="32"/>
      <c r="M210" s="178"/>
      <c r="N210" s="179"/>
      <c r="O210" s="69"/>
      <c r="P210" s="69"/>
      <c r="Q210" s="69"/>
      <c r="R210" s="69"/>
      <c r="S210" s="69"/>
      <c r="T210" s="70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T210" s="18" t="s">
        <v>162</v>
      </c>
      <c r="AU210" s="18" t="s">
        <v>76</v>
      </c>
    </row>
    <row r="211" s="2" customFormat="1" ht="21.75" customHeight="1">
      <c r="A211" s="31"/>
      <c r="B211" s="163"/>
      <c r="C211" s="164" t="s">
        <v>269</v>
      </c>
      <c r="D211" s="164" t="s">
        <v>158</v>
      </c>
      <c r="E211" s="165" t="s">
        <v>947</v>
      </c>
      <c r="F211" s="166" t="s">
        <v>948</v>
      </c>
      <c r="G211" s="167" t="s">
        <v>820</v>
      </c>
      <c r="H211" s="168">
        <v>1</v>
      </c>
      <c r="I211" s="169">
        <v>0</v>
      </c>
      <c r="J211" s="169">
        <f>ROUND(I211*H211,2)</f>
        <v>0</v>
      </c>
      <c r="K211" s="166" t="s">
        <v>1</v>
      </c>
      <c r="L211" s="32"/>
      <c r="M211" s="170" t="s">
        <v>1</v>
      </c>
      <c r="N211" s="171" t="s">
        <v>36</v>
      </c>
      <c r="O211" s="172">
        <v>0</v>
      </c>
      <c r="P211" s="172">
        <f>O211*H211</f>
        <v>0</v>
      </c>
      <c r="Q211" s="172">
        <v>0</v>
      </c>
      <c r="R211" s="172">
        <f>Q211*H211</f>
        <v>0</v>
      </c>
      <c r="S211" s="172">
        <v>0</v>
      </c>
      <c r="T211" s="173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4" t="s">
        <v>86</v>
      </c>
      <c r="AT211" s="174" t="s">
        <v>158</v>
      </c>
      <c r="AU211" s="174" t="s">
        <v>76</v>
      </c>
      <c r="AY211" s="18" t="s">
        <v>156</v>
      </c>
      <c r="BE211" s="175">
        <f>IF(N211="základní",J211,0)</f>
        <v>0</v>
      </c>
      <c r="BF211" s="175">
        <f>IF(N211="snížená",J211,0)</f>
        <v>0</v>
      </c>
      <c r="BG211" s="175">
        <f>IF(N211="zákl. přenesená",J211,0)</f>
        <v>0</v>
      </c>
      <c r="BH211" s="175">
        <f>IF(N211="sníž. přenesená",J211,0)</f>
        <v>0</v>
      </c>
      <c r="BI211" s="175">
        <f>IF(N211="nulová",J211,0)</f>
        <v>0</v>
      </c>
      <c r="BJ211" s="18" t="s">
        <v>76</v>
      </c>
      <c r="BK211" s="175">
        <f>ROUND(I211*H211,2)</f>
        <v>0</v>
      </c>
      <c r="BL211" s="18" t="s">
        <v>86</v>
      </c>
      <c r="BM211" s="174" t="s">
        <v>373</v>
      </c>
    </row>
    <row r="212" s="2" customFormat="1">
      <c r="A212" s="31"/>
      <c r="B212" s="32"/>
      <c r="C212" s="31"/>
      <c r="D212" s="176" t="s">
        <v>162</v>
      </c>
      <c r="E212" s="31"/>
      <c r="F212" s="177" t="s">
        <v>948</v>
      </c>
      <c r="G212" s="31"/>
      <c r="H212" s="31"/>
      <c r="I212" s="31"/>
      <c r="J212" s="31"/>
      <c r="K212" s="31"/>
      <c r="L212" s="32"/>
      <c r="M212" s="178"/>
      <c r="N212" s="179"/>
      <c r="O212" s="69"/>
      <c r="P212" s="69"/>
      <c r="Q212" s="69"/>
      <c r="R212" s="69"/>
      <c r="S212" s="69"/>
      <c r="T212" s="70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T212" s="18" t="s">
        <v>162</v>
      </c>
      <c r="AU212" s="18" t="s">
        <v>76</v>
      </c>
    </row>
    <row r="213" s="2" customFormat="1" ht="16.5" customHeight="1">
      <c r="A213" s="31"/>
      <c r="B213" s="163"/>
      <c r="C213" s="164" t="s">
        <v>375</v>
      </c>
      <c r="D213" s="164" t="s">
        <v>158</v>
      </c>
      <c r="E213" s="165" t="s">
        <v>949</v>
      </c>
      <c r="F213" s="166" t="s">
        <v>950</v>
      </c>
      <c r="G213" s="167" t="s">
        <v>820</v>
      </c>
      <c r="H213" s="168">
        <v>1</v>
      </c>
      <c r="I213" s="169">
        <v>0</v>
      </c>
      <c r="J213" s="169">
        <f>ROUND(I213*H213,2)</f>
        <v>0</v>
      </c>
      <c r="K213" s="166" t="s">
        <v>1</v>
      </c>
      <c r="L213" s="32"/>
      <c r="M213" s="170" t="s">
        <v>1</v>
      </c>
      <c r="N213" s="171" t="s">
        <v>36</v>
      </c>
      <c r="O213" s="172">
        <v>0</v>
      </c>
      <c r="P213" s="172">
        <f>O213*H213</f>
        <v>0</v>
      </c>
      <c r="Q213" s="172">
        <v>0</v>
      </c>
      <c r="R213" s="172">
        <f>Q213*H213</f>
        <v>0</v>
      </c>
      <c r="S213" s="172">
        <v>0</v>
      </c>
      <c r="T213" s="173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74" t="s">
        <v>86</v>
      </c>
      <c r="AT213" s="174" t="s">
        <v>158</v>
      </c>
      <c r="AU213" s="174" t="s">
        <v>76</v>
      </c>
      <c r="AY213" s="18" t="s">
        <v>156</v>
      </c>
      <c r="BE213" s="175">
        <f>IF(N213="základní",J213,0)</f>
        <v>0</v>
      </c>
      <c r="BF213" s="175">
        <f>IF(N213="snížená",J213,0)</f>
        <v>0</v>
      </c>
      <c r="BG213" s="175">
        <f>IF(N213="zákl. přenesená",J213,0)</f>
        <v>0</v>
      </c>
      <c r="BH213" s="175">
        <f>IF(N213="sníž. přenesená",J213,0)</f>
        <v>0</v>
      </c>
      <c r="BI213" s="175">
        <f>IF(N213="nulová",J213,0)</f>
        <v>0</v>
      </c>
      <c r="BJ213" s="18" t="s">
        <v>76</v>
      </c>
      <c r="BK213" s="175">
        <f>ROUND(I213*H213,2)</f>
        <v>0</v>
      </c>
      <c r="BL213" s="18" t="s">
        <v>86</v>
      </c>
      <c r="BM213" s="174" t="s">
        <v>378</v>
      </c>
    </row>
    <row r="214" s="2" customFormat="1">
      <c r="A214" s="31"/>
      <c r="B214" s="32"/>
      <c r="C214" s="31"/>
      <c r="D214" s="176" t="s">
        <v>162</v>
      </c>
      <c r="E214" s="31"/>
      <c r="F214" s="177" t="s">
        <v>950</v>
      </c>
      <c r="G214" s="31"/>
      <c r="H214" s="31"/>
      <c r="I214" s="31"/>
      <c r="J214" s="31"/>
      <c r="K214" s="31"/>
      <c r="L214" s="32"/>
      <c r="M214" s="178"/>
      <c r="N214" s="179"/>
      <c r="O214" s="69"/>
      <c r="P214" s="69"/>
      <c r="Q214" s="69"/>
      <c r="R214" s="69"/>
      <c r="S214" s="69"/>
      <c r="T214" s="70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T214" s="18" t="s">
        <v>162</v>
      </c>
      <c r="AU214" s="18" t="s">
        <v>76</v>
      </c>
    </row>
    <row r="215" s="2" customFormat="1" ht="49.05" customHeight="1">
      <c r="A215" s="31"/>
      <c r="B215" s="163"/>
      <c r="C215" s="164" t="s">
        <v>276</v>
      </c>
      <c r="D215" s="164" t="s">
        <v>158</v>
      </c>
      <c r="E215" s="165" t="s">
        <v>951</v>
      </c>
      <c r="F215" s="166" t="s">
        <v>952</v>
      </c>
      <c r="G215" s="167" t="s">
        <v>820</v>
      </c>
      <c r="H215" s="168">
        <v>1</v>
      </c>
      <c r="I215" s="169">
        <v>0</v>
      </c>
      <c r="J215" s="169">
        <f>ROUND(I215*H215,2)</f>
        <v>0</v>
      </c>
      <c r="K215" s="166" t="s">
        <v>1</v>
      </c>
      <c r="L215" s="32"/>
      <c r="M215" s="170" t="s">
        <v>1</v>
      </c>
      <c r="N215" s="171" t="s">
        <v>36</v>
      </c>
      <c r="O215" s="172">
        <v>0</v>
      </c>
      <c r="P215" s="172">
        <f>O215*H215</f>
        <v>0</v>
      </c>
      <c r="Q215" s="172">
        <v>0</v>
      </c>
      <c r="R215" s="172">
        <f>Q215*H215</f>
        <v>0</v>
      </c>
      <c r="S215" s="172">
        <v>0</v>
      </c>
      <c r="T215" s="173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4" t="s">
        <v>86</v>
      </c>
      <c r="AT215" s="174" t="s">
        <v>158</v>
      </c>
      <c r="AU215" s="174" t="s">
        <v>76</v>
      </c>
      <c r="AY215" s="18" t="s">
        <v>156</v>
      </c>
      <c r="BE215" s="175">
        <f>IF(N215="základní",J215,0)</f>
        <v>0</v>
      </c>
      <c r="BF215" s="175">
        <f>IF(N215="snížená",J215,0)</f>
        <v>0</v>
      </c>
      <c r="BG215" s="175">
        <f>IF(N215="zákl. přenesená",J215,0)</f>
        <v>0</v>
      </c>
      <c r="BH215" s="175">
        <f>IF(N215="sníž. přenesená",J215,0)</f>
        <v>0</v>
      </c>
      <c r="BI215" s="175">
        <f>IF(N215="nulová",J215,0)</f>
        <v>0</v>
      </c>
      <c r="BJ215" s="18" t="s">
        <v>76</v>
      </c>
      <c r="BK215" s="175">
        <f>ROUND(I215*H215,2)</f>
        <v>0</v>
      </c>
      <c r="BL215" s="18" t="s">
        <v>86</v>
      </c>
      <c r="BM215" s="174" t="s">
        <v>382</v>
      </c>
    </row>
    <row r="216" s="2" customFormat="1">
      <c r="A216" s="31"/>
      <c r="B216" s="32"/>
      <c r="C216" s="31"/>
      <c r="D216" s="176" t="s">
        <v>162</v>
      </c>
      <c r="E216" s="31"/>
      <c r="F216" s="177" t="s">
        <v>952</v>
      </c>
      <c r="G216" s="31"/>
      <c r="H216" s="31"/>
      <c r="I216" s="31"/>
      <c r="J216" s="31"/>
      <c r="K216" s="31"/>
      <c r="L216" s="32"/>
      <c r="M216" s="178"/>
      <c r="N216" s="179"/>
      <c r="O216" s="69"/>
      <c r="P216" s="69"/>
      <c r="Q216" s="69"/>
      <c r="R216" s="69"/>
      <c r="S216" s="69"/>
      <c r="T216" s="70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T216" s="18" t="s">
        <v>162</v>
      </c>
      <c r="AU216" s="18" t="s">
        <v>76</v>
      </c>
    </row>
    <row r="217" s="2" customFormat="1" ht="24.15" customHeight="1">
      <c r="A217" s="31"/>
      <c r="B217" s="163"/>
      <c r="C217" s="164" t="s">
        <v>383</v>
      </c>
      <c r="D217" s="164" t="s">
        <v>158</v>
      </c>
      <c r="E217" s="165" t="s">
        <v>953</v>
      </c>
      <c r="F217" s="166" t="s">
        <v>954</v>
      </c>
      <c r="G217" s="167" t="s">
        <v>820</v>
      </c>
      <c r="H217" s="168">
        <v>1</v>
      </c>
      <c r="I217" s="169">
        <v>0</v>
      </c>
      <c r="J217" s="169">
        <f>ROUND(I217*H217,2)</f>
        <v>0</v>
      </c>
      <c r="K217" s="166" t="s">
        <v>1</v>
      </c>
      <c r="L217" s="32"/>
      <c r="M217" s="170" t="s">
        <v>1</v>
      </c>
      <c r="N217" s="171" t="s">
        <v>36</v>
      </c>
      <c r="O217" s="172">
        <v>0</v>
      </c>
      <c r="P217" s="172">
        <f>O217*H217</f>
        <v>0</v>
      </c>
      <c r="Q217" s="172">
        <v>0</v>
      </c>
      <c r="R217" s="172">
        <f>Q217*H217</f>
        <v>0</v>
      </c>
      <c r="S217" s="172">
        <v>0</v>
      </c>
      <c r="T217" s="173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4" t="s">
        <v>86</v>
      </c>
      <c r="AT217" s="174" t="s">
        <v>158</v>
      </c>
      <c r="AU217" s="174" t="s">
        <v>76</v>
      </c>
      <c r="AY217" s="18" t="s">
        <v>156</v>
      </c>
      <c r="BE217" s="175">
        <f>IF(N217="základní",J217,0)</f>
        <v>0</v>
      </c>
      <c r="BF217" s="175">
        <f>IF(N217="snížená",J217,0)</f>
        <v>0</v>
      </c>
      <c r="BG217" s="175">
        <f>IF(N217="zákl. přenesená",J217,0)</f>
        <v>0</v>
      </c>
      <c r="BH217" s="175">
        <f>IF(N217="sníž. přenesená",J217,0)</f>
        <v>0</v>
      </c>
      <c r="BI217" s="175">
        <f>IF(N217="nulová",J217,0)</f>
        <v>0</v>
      </c>
      <c r="BJ217" s="18" t="s">
        <v>76</v>
      </c>
      <c r="BK217" s="175">
        <f>ROUND(I217*H217,2)</f>
        <v>0</v>
      </c>
      <c r="BL217" s="18" t="s">
        <v>86</v>
      </c>
      <c r="BM217" s="174" t="s">
        <v>386</v>
      </c>
    </row>
    <row r="218" s="2" customFormat="1">
      <c r="A218" s="31"/>
      <c r="B218" s="32"/>
      <c r="C218" s="31"/>
      <c r="D218" s="176" t="s">
        <v>162</v>
      </c>
      <c r="E218" s="31"/>
      <c r="F218" s="177" t="s">
        <v>954</v>
      </c>
      <c r="G218" s="31"/>
      <c r="H218" s="31"/>
      <c r="I218" s="31"/>
      <c r="J218" s="31"/>
      <c r="K218" s="31"/>
      <c r="L218" s="32"/>
      <c r="M218" s="178"/>
      <c r="N218" s="179"/>
      <c r="O218" s="69"/>
      <c r="P218" s="69"/>
      <c r="Q218" s="69"/>
      <c r="R218" s="69"/>
      <c r="S218" s="69"/>
      <c r="T218" s="70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T218" s="18" t="s">
        <v>162</v>
      </c>
      <c r="AU218" s="18" t="s">
        <v>76</v>
      </c>
    </row>
    <row r="219" s="2" customFormat="1" ht="16.5" customHeight="1">
      <c r="A219" s="31"/>
      <c r="B219" s="163"/>
      <c r="C219" s="164" t="s">
        <v>280</v>
      </c>
      <c r="D219" s="164" t="s">
        <v>158</v>
      </c>
      <c r="E219" s="165" t="s">
        <v>955</v>
      </c>
      <c r="F219" s="166" t="s">
        <v>956</v>
      </c>
      <c r="G219" s="167" t="s">
        <v>820</v>
      </c>
      <c r="H219" s="168">
        <v>1</v>
      </c>
      <c r="I219" s="169">
        <v>0</v>
      </c>
      <c r="J219" s="169">
        <f>ROUND(I219*H219,2)</f>
        <v>0</v>
      </c>
      <c r="K219" s="166" t="s">
        <v>1</v>
      </c>
      <c r="L219" s="32"/>
      <c r="M219" s="170" t="s">
        <v>1</v>
      </c>
      <c r="N219" s="171" t="s">
        <v>36</v>
      </c>
      <c r="O219" s="172">
        <v>0</v>
      </c>
      <c r="P219" s="172">
        <f>O219*H219</f>
        <v>0</v>
      </c>
      <c r="Q219" s="172">
        <v>0</v>
      </c>
      <c r="R219" s="172">
        <f>Q219*H219</f>
        <v>0</v>
      </c>
      <c r="S219" s="172">
        <v>0</v>
      </c>
      <c r="T219" s="173">
        <f>S219*H219</f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74" t="s">
        <v>86</v>
      </c>
      <c r="AT219" s="174" t="s">
        <v>158</v>
      </c>
      <c r="AU219" s="174" t="s">
        <v>76</v>
      </c>
      <c r="AY219" s="18" t="s">
        <v>156</v>
      </c>
      <c r="BE219" s="175">
        <f>IF(N219="základní",J219,0)</f>
        <v>0</v>
      </c>
      <c r="BF219" s="175">
        <f>IF(N219="snížená",J219,0)</f>
        <v>0</v>
      </c>
      <c r="BG219" s="175">
        <f>IF(N219="zákl. přenesená",J219,0)</f>
        <v>0</v>
      </c>
      <c r="BH219" s="175">
        <f>IF(N219="sníž. přenesená",J219,0)</f>
        <v>0</v>
      </c>
      <c r="BI219" s="175">
        <f>IF(N219="nulová",J219,0)</f>
        <v>0</v>
      </c>
      <c r="BJ219" s="18" t="s">
        <v>76</v>
      </c>
      <c r="BK219" s="175">
        <f>ROUND(I219*H219,2)</f>
        <v>0</v>
      </c>
      <c r="BL219" s="18" t="s">
        <v>86</v>
      </c>
      <c r="BM219" s="174" t="s">
        <v>389</v>
      </c>
    </row>
    <row r="220" s="2" customFormat="1">
      <c r="A220" s="31"/>
      <c r="B220" s="32"/>
      <c r="C220" s="31"/>
      <c r="D220" s="176" t="s">
        <v>162</v>
      </c>
      <c r="E220" s="31"/>
      <c r="F220" s="177" t="s">
        <v>956</v>
      </c>
      <c r="G220" s="31"/>
      <c r="H220" s="31"/>
      <c r="I220" s="31"/>
      <c r="J220" s="31"/>
      <c r="K220" s="31"/>
      <c r="L220" s="32"/>
      <c r="M220" s="178"/>
      <c r="N220" s="179"/>
      <c r="O220" s="69"/>
      <c r="P220" s="69"/>
      <c r="Q220" s="69"/>
      <c r="R220" s="69"/>
      <c r="S220" s="69"/>
      <c r="T220" s="70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T220" s="18" t="s">
        <v>162</v>
      </c>
      <c r="AU220" s="18" t="s">
        <v>76</v>
      </c>
    </row>
    <row r="221" s="2" customFormat="1" ht="37.8" customHeight="1">
      <c r="A221" s="31"/>
      <c r="B221" s="163"/>
      <c r="C221" s="164" t="s">
        <v>393</v>
      </c>
      <c r="D221" s="164" t="s">
        <v>158</v>
      </c>
      <c r="E221" s="165" t="s">
        <v>957</v>
      </c>
      <c r="F221" s="166" t="s">
        <v>857</v>
      </c>
      <c r="G221" s="167" t="s">
        <v>820</v>
      </c>
      <c r="H221" s="168">
        <v>1</v>
      </c>
      <c r="I221" s="169">
        <v>0</v>
      </c>
      <c r="J221" s="169">
        <f>ROUND(I221*H221,2)</f>
        <v>0</v>
      </c>
      <c r="K221" s="166" t="s">
        <v>1</v>
      </c>
      <c r="L221" s="32"/>
      <c r="M221" s="170" t="s">
        <v>1</v>
      </c>
      <c r="N221" s="171" t="s">
        <v>36</v>
      </c>
      <c r="O221" s="172">
        <v>0</v>
      </c>
      <c r="P221" s="172">
        <f>O221*H221</f>
        <v>0</v>
      </c>
      <c r="Q221" s="172">
        <v>0</v>
      </c>
      <c r="R221" s="172">
        <f>Q221*H221</f>
        <v>0</v>
      </c>
      <c r="S221" s="172">
        <v>0</v>
      </c>
      <c r="T221" s="173">
        <f>S221*H221</f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74" t="s">
        <v>86</v>
      </c>
      <c r="AT221" s="174" t="s">
        <v>158</v>
      </c>
      <c r="AU221" s="174" t="s">
        <v>76</v>
      </c>
      <c r="AY221" s="18" t="s">
        <v>156</v>
      </c>
      <c r="BE221" s="175">
        <f>IF(N221="základní",J221,0)</f>
        <v>0</v>
      </c>
      <c r="BF221" s="175">
        <f>IF(N221="snížená",J221,0)</f>
        <v>0</v>
      </c>
      <c r="BG221" s="175">
        <f>IF(N221="zákl. přenesená",J221,0)</f>
        <v>0</v>
      </c>
      <c r="BH221" s="175">
        <f>IF(N221="sníž. přenesená",J221,0)</f>
        <v>0</v>
      </c>
      <c r="BI221" s="175">
        <f>IF(N221="nulová",J221,0)</f>
        <v>0</v>
      </c>
      <c r="BJ221" s="18" t="s">
        <v>76</v>
      </c>
      <c r="BK221" s="175">
        <f>ROUND(I221*H221,2)</f>
        <v>0</v>
      </c>
      <c r="BL221" s="18" t="s">
        <v>86</v>
      </c>
      <c r="BM221" s="174" t="s">
        <v>396</v>
      </c>
    </row>
    <row r="222" s="2" customFormat="1">
      <c r="A222" s="31"/>
      <c r="B222" s="32"/>
      <c r="C222" s="31"/>
      <c r="D222" s="176" t="s">
        <v>162</v>
      </c>
      <c r="E222" s="31"/>
      <c r="F222" s="177" t="s">
        <v>857</v>
      </c>
      <c r="G222" s="31"/>
      <c r="H222" s="31"/>
      <c r="I222" s="31"/>
      <c r="J222" s="31"/>
      <c r="K222" s="31"/>
      <c r="L222" s="32"/>
      <c r="M222" s="178"/>
      <c r="N222" s="179"/>
      <c r="O222" s="69"/>
      <c r="P222" s="69"/>
      <c r="Q222" s="69"/>
      <c r="R222" s="69"/>
      <c r="S222" s="69"/>
      <c r="T222" s="70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T222" s="18" t="s">
        <v>162</v>
      </c>
      <c r="AU222" s="18" t="s">
        <v>76</v>
      </c>
    </row>
    <row r="223" s="2" customFormat="1" ht="24.15" customHeight="1">
      <c r="A223" s="31"/>
      <c r="B223" s="163"/>
      <c r="C223" s="164" t="s">
        <v>285</v>
      </c>
      <c r="D223" s="164" t="s">
        <v>158</v>
      </c>
      <c r="E223" s="165" t="s">
        <v>958</v>
      </c>
      <c r="F223" s="166" t="s">
        <v>959</v>
      </c>
      <c r="G223" s="167" t="s">
        <v>820</v>
      </c>
      <c r="H223" s="168">
        <v>1</v>
      </c>
      <c r="I223" s="169">
        <v>0</v>
      </c>
      <c r="J223" s="169">
        <f>ROUND(I223*H223,2)</f>
        <v>0</v>
      </c>
      <c r="K223" s="166" t="s">
        <v>1</v>
      </c>
      <c r="L223" s="32"/>
      <c r="M223" s="170" t="s">
        <v>1</v>
      </c>
      <c r="N223" s="171" t="s">
        <v>36</v>
      </c>
      <c r="O223" s="172">
        <v>0</v>
      </c>
      <c r="P223" s="172">
        <f>O223*H223</f>
        <v>0</v>
      </c>
      <c r="Q223" s="172">
        <v>0</v>
      </c>
      <c r="R223" s="172">
        <f>Q223*H223</f>
        <v>0</v>
      </c>
      <c r="S223" s="172">
        <v>0</v>
      </c>
      <c r="T223" s="173">
        <f>S223*H223</f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74" t="s">
        <v>86</v>
      </c>
      <c r="AT223" s="174" t="s">
        <v>158</v>
      </c>
      <c r="AU223" s="174" t="s">
        <v>76</v>
      </c>
      <c r="AY223" s="18" t="s">
        <v>156</v>
      </c>
      <c r="BE223" s="175">
        <f>IF(N223="základní",J223,0)</f>
        <v>0</v>
      </c>
      <c r="BF223" s="175">
        <f>IF(N223="snížená",J223,0)</f>
        <v>0</v>
      </c>
      <c r="BG223" s="175">
        <f>IF(N223="zákl. přenesená",J223,0)</f>
        <v>0</v>
      </c>
      <c r="BH223" s="175">
        <f>IF(N223="sníž. přenesená",J223,0)</f>
        <v>0</v>
      </c>
      <c r="BI223" s="175">
        <f>IF(N223="nulová",J223,0)</f>
        <v>0</v>
      </c>
      <c r="BJ223" s="18" t="s">
        <v>76</v>
      </c>
      <c r="BK223" s="175">
        <f>ROUND(I223*H223,2)</f>
        <v>0</v>
      </c>
      <c r="BL223" s="18" t="s">
        <v>86</v>
      </c>
      <c r="BM223" s="174" t="s">
        <v>401</v>
      </c>
    </row>
    <row r="224" s="2" customFormat="1">
      <c r="A224" s="31"/>
      <c r="B224" s="32"/>
      <c r="C224" s="31"/>
      <c r="D224" s="176" t="s">
        <v>162</v>
      </c>
      <c r="E224" s="31"/>
      <c r="F224" s="177" t="s">
        <v>959</v>
      </c>
      <c r="G224" s="31"/>
      <c r="H224" s="31"/>
      <c r="I224" s="31"/>
      <c r="J224" s="31"/>
      <c r="K224" s="31"/>
      <c r="L224" s="32"/>
      <c r="M224" s="178"/>
      <c r="N224" s="179"/>
      <c r="O224" s="69"/>
      <c r="P224" s="69"/>
      <c r="Q224" s="69"/>
      <c r="R224" s="69"/>
      <c r="S224" s="69"/>
      <c r="T224" s="70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T224" s="18" t="s">
        <v>162</v>
      </c>
      <c r="AU224" s="18" t="s">
        <v>76</v>
      </c>
    </row>
    <row r="225" s="2" customFormat="1" ht="24.15" customHeight="1">
      <c r="A225" s="31"/>
      <c r="B225" s="163"/>
      <c r="C225" s="164" t="s">
        <v>402</v>
      </c>
      <c r="D225" s="164" t="s">
        <v>158</v>
      </c>
      <c r="E225" s="165" t="s">
        <v>960</v>
      </c>
      <c r="F225" s="166" t="s">
        <v>961</v>
      </c>
      <c r="G225" s="167" t="s">
        <v>820</v>
      </c>
      <c r="H225" s="168">
        <v>1</v>
      </c>
      <c r="I225" s="169">
        <v>0</v>
      </c>
      <c r="J225" s="169">
        <f>ROUND(I225*H225,2)</f>
        <v>0</v>
      </c>
      <c r="K225" s="166" t="s">
        <v>1</v>
      </c>
      <c r="L225" s="32"/>
      <c r="M225" s="170" t="s">
        <v>1</v>
      </c>
      <c r="N225" s="171" t="s">
        <v>36</v>
      </c>
      <c r="O225" s="172">
        <v>0</v>
      </c>
      <c r="P225" s="172">
        <f>O225*H225</f>
        <v>0</v>
      </c>
      <c r="Q225" s="172">
        <v>0</v>
      </c>
      <c r="R225" s="172">
        <f>Q225*H225</f>
        <v>0</v>
      </c>
      <c r="S225" s="172">
        <v>0</v>
      </c>
      <c r="T225" s="173">
        <f>S225*H225</f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74" t="s">
        <v>86</v>
      </c>
      <c r="AT225" s="174" t="s">
        <v>158</v>
      </c>
      <c r="AU225" s="174" t="s">
        <v>76</v>
      </c>
      <c r="AY225" s="18" t="s">
        <v>156</v>
      </c>
      <c r="BE225" s="175">
        <f>IF(N225="základní",J225,0)</f>
        <v>0</v>
      </c>
      <c r="BF225" s="175">
        <f>IF(N225="snížená",J225,0)</f>
        <v>0</v>
      </c>
      <c r="BG225" s="175">
        <f>IF(N225="zákl. přenesená",J225,0)</f>
        <v>0</v>
      </c>
      <c r="BH225" s="175">
        <f>IF(N225="sníž. přenesená",J225,0)</f>
        <v>0</v>
      </c>
      <c r="BI225" s="175">
        <f>IF(N225="nulová",J225,0)</f>
        <v>0</v>
      </c>
      <c r="BJ225" s="18" t="s">
        <v>76</v>
      </c>
      <c r="BK225" s="175">
        <f>ROUND(I225*H225,2)</f>
        <v>0</v>
      </c>
      <c r="BL225" s="18" t="s">
        <v>86</v>
      </c>
      <c r="BM225" s="174" t="s">
        <v>405</v>
      </c>
    </row>
    <row r="226" s="2" customFormat="1">
      <c r="A226" s="31"/>
      <c r="B226" s="32"/>
      <c r="C226" s="31"/>
      <c r="D226" s="176" t="s">
        <v>162</v>
      </c>
      <c r="E226" s="31"/>
      <c r="F226" s="177" t="s">
        <v>961</v>
      </c>
      <c r="G226" s="31"/>
      <c r="H226" s="31"/>
      <c r="I226" s="31"/>
      <c r="J226" s="31"/>
      <c r="K226" s="31"/>
      <c r="L226" s="32"/>
      <c r="M226" s="212"/>
      <c r="N226" s="213"/>
      <c r="O226" s="214"/>
      <c r="P226" s="214"/>
      <c r="Q226" s="214"/>
      <c r="R226" s="214"/>
      <c r="S226" s="214"/>
      <c r="T226" s="215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T226" s="18" t="s">
        <v>162</v>
      </c>
      <c r="AU226" s="18" t="s">
        <v>76</v>
      </c>
    </row>
    <row r="227" s="2" customFormat="1" ht="6.96" customHeight="1">
      <c r="A227" s="31"/>
      <c r="B227" s="52"/>
      <c r="C227" s="53"/>
      <c r="D227" s="53"/>
      <c r="E227" s="53"/>
      <c r="F227" s="53"/>
      <c r="G227" s="53"/>
      <c r="H227" s="53"/>
      <c r="I227" s="53"/>
      <c r="J227" s="53"/>
      <c r="K227" s="53"/>
      <c r="L227" s="32"/>
      <c r="M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</row>
  </sheetData>
  <autoFilter ref="C117:K226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12"/>
    </row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="1" customFormat="1" ht="24.96" customHeight="1">
      <c r="B4" s="21"/>
      <c r="D4" s="22" t="s">
        <v>113</v>
      </c>
      <c r="L4" s="21"/>
      <c r="M4" s="113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28" t="s">
        <v>14</v>
      </c>
      <c r="L6" s="21"/>
    </row>
    <row r="7" s="1" customFormat="1" ht="16.5" customHeight="1">
      <c r="B7" s="21"/>
      <c r="E7" s="114" t="str">
        <f>'Rekapitulace stavby'!K6</f>
        <v xml:space="preserve">Příloha B -  Soupis stavebních prací s výkazem výměr  10.12.24</v>
      </c>
      <c r="F7" s="28"/>
      <c r="G7" s="28"/>
      <c r="H7" s="28"/>
      <c r="L7" s="21"/>
    </row>
    <row r="8" s="2" customFormat="1" ht="12" customHeight="1">
      <c r="A8" s="31"/>
      <c r="B8" s="32"/>
      <c r="C8" s="31"/>
      <c r="D8" s="28" t="s">
        <v>114</v>
      </c>
      <c r="E8" s="31"/>
      <c r="F8" s="31"/>
      <c r="G8" s="31"/>
      <c r="H8" s="31"/>
      <c r="I8" s="31"/>
      <c r="J8" s="31"/>
      <c r="K8" s="31"/>
      <c r="L8" s="47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="2" customFormat="1" ht="16.5" customHeight="1">
      <c r="A9" s="31"/>
      <c r="B9" s="32"/>
      <c r="C9" s="31"/>
      <c r="D9" s="31"/>
      <c r="E9" s="59" t="s">
        <v>962</v>
      </c>
      <c r="F9" s="31"/>
      <c r="G9" s="31"/>
      <c r="H9" s="31"/>
      <c r="I9" s="31"/>
      <c r="J9" s="31"/>
      <c r="K9" s="31"/>
      <c r="L9" s="47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7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="2" customFormat="1" ht="12" customHeight="1">
      <c r="A11" s="31"/>
      <c r="B11" s="32"/>
      <c r="C11" s="31"/>
      <c r="D11" s="28" t="s">
        <v>16</v>
      </c>
      <c r="E11" s="31"/>
      <c r="F11" s="25" t="s">
        <v>1</v>
      </c>
      <c r="G11" s="31"/>
      <c r="H11" s="31"/>
      <c r="I11" s="28" t="s">
        <v>17</v>
      </c>
      <c r="J11" s="25" t="s">
        <v>1</v>
      </c>
      <c r="K11" s="31"/>
      <c r="L11" s="47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="2" customFormat="1" ht="12" customHeight="1">
      <c r="A12" s="31"/>
      <c r="B12" s="32"/>
      <c r="C12" s="31"/>
      <c r="D12" s="28" t="s">
        <v>18</v>
      </c>
      <c r="E12" s="31"/>
      <c r="F12" s="25" t="s">
        <v>19</v>
      </c>
      <c r="G12" s="31"/>
      <c r="H12" s="31"/>
      <c r="I12" s="28" t="s">
        <v>20</v>
      </c>
      <c r="J12" s="61" t="str">
        <f>'Rekapitulace stavby'!AN8</f>
        <v>19. 11. 2024</v>
      </c>
      <c r="K12" s="31"/>
      <c r="L12" s="47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="2" customFormat="1" ht="10.8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7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="2" customFormat="1" ht="12" customHeight="1">
      <c r="A14" s="31"/>
      <c r="B14" s="32"/>
      <c r="C14" s="31"/>
      <c r="D14" s="28" t="s">
        <v>22</v>
      </c>
      <c r="E14" s="31"/>
      <c r="F14" s="31"/>
      <c r="G14" s="31"/>
      <c r="H14" s="31"/>
      <c r="I14" s="28" t="s">
        <v>23</v>
      </c>
      <c r="J14" s="25" t="str">
        <f>IF('Rekapitulace stavby'!AN10="","",'Rekapitulace stavby'!AN10)</f>
        <v/>
      </c>
      <c r="K14" s="31"/>
      <c r="L14" s="47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="2" customFormat="1" ht="18" customHeight="1">
      <c r="A15" s="31"/>
      <c r="B15" s="32"/>
      <c r="C15" s="31"/>
      <c r="D15" s="31"/>
      <c r="E15" s="25" t="str">
        <f>IF('Rekapitulace stavby'!E11="","",'Rekapitulace stavby'!E11)</f>
        <v xml:space="preserve"> </v>
      </c>
      <c r="F15" s="31"/>
      <c r="G15" s="31"/>
      <c r="H15" s="31"/>
      <c r="I15" s="28" t="s">
        <v>24</v>
      </c>
      <c r="J15" s="25" t="str">
        <f>IF('Rekapitulace stavby'!AN11="","",'Rekapitulace stavby'!AN11)</f>
        <v/>
      </c>
      <c r="K15" s="31"/>
      <c r="L15" s="47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="2" customFormat="1" ht="6.96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7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="2" customFormat="1" ht="12" customHeight="1">
      <c r="A17" s="31"/>
      <c r="B17" s="32"/>
      <c r="C17" s="31"/>
      <c r="D17" s="28" t="s">
        <v>25</v>
      </c>
      <c r="E17" s="31"/>
      <c r="F17" s="31"/>
      <c r="G17" s="31"/>
      <c r="H17" s="31"/>
      <c r="I17" s="28" t="s">
        <v>23</v>
      </c>
      <c r="J17" s="25" t="str">
        <f>'Rekapitulace stavby'!AN13</f>
        <v/>
      </c>
      <c r="K17" s="31"/>
      <c r="L17" s="47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="2" customFormat="1" ht="18" customHeight="1">
      <c r="A18" s="31"/>
      <c r="B18" s="32"/>
      <c r="C18" s="31"/>
      <c r="D18" s="31"/>
      <c r="E18" s="25" t="str">
        <f>'Rekapitulace stavby'!E14</f>
        <v xml:space="preserve"> </v>
      </c>
      <c r="F18" s="25"/>
      <c r="G18" s="25"/>
      <c r="H18" s="25"/>
      <c r="I18" s="28" t="s">
        <v>24</v>
      </c>
      <c r="J18" s="25" t="str">
        <f>'Rekapitulace stavby'!AN14</f>
        <v/>
      </c>
      <c r="K18" s="31"/>
      <c r="L18" s="47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="2" customFormat="1" ht="6.96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7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="2" customFormat="1" ht="12" customHeight="1">
      <c r="A20" s="31"/>
      <c r="B20" s="32"/>
      <c r="C20" s="31"/>
      <c r="D20" s="28" t="s">
        <v>26</v>
      </c>
      <c r="E20" s="31"/>
      <c r="F20" s="31"/>
      <c r="G20" s="31"/>
      <c r="H20" s="31"/>
      <c r="I20" s="28" t="s">
        <v>23</v>
      </c>
      <c r="J20" s="25" t="str">
        <f>IF('Rekapitulace stavby'!AN16="","",'Rekapitulace stavby'!AN16)</f>
        <v/>
      </c>
      <c r="K20" s="31"/>
      <c r="L20" s="47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="2" customFormat="1" ht="18" customHeight="1">
      <c r="A21" s="31"/>
      <c r="B21" s="32"/>
      <c r="C21" s="31"/>
      <c r="D21" s="31"/>
      <c r="E21" s="25" t="str">
        <f>IF('Rekapitulace stavby'!E17="","",'Rekapitulace stavby'!E17)</f>
        <v xml:space="preserve"> </v>
      </c>
      <c r="F21" s="31"/>
      <c r="G21" s="31"/>
      <c r="H21" s="31"/>
      <c r="I21" s="28" t="s">
        <v>24</v>
      </c>
      <c r="J21" s="25" t="str">
        <f>IF('Rekapitulace stavby'!AN17="","",'Rekapitulace stavby'!AN17)</f>
        <v/>
      </c>
      <c r="K21" s="31"/>
      <c r="L21" s="47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="2" customFormat="1" ht="6.96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7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="2" customFormat="1" ht="12" customHeight="1">
      <c r="A23" s="31"/>
      <c r="B23" s="32"/>
      <c r="C23" s="31"/>
      <c r="D23" s="28" t="s">
        <v>28</v>
      </c>
      <c r="E23" s="31"/>
      <c r="F23" s="31"/>
      <c r="G23" s="31"/>
      <c r="H23" s="31"/>
      <c r="I23" s="28" t="s">
        <v>23</v>
      </c>
      <c r="J23" s="25" t="str">
        <f>IF('Rekapitulace stavby'!AN19="","",'Rekapitulace stavby'!AN19)</f>
        <v/>
      </c>
      <c r="K23" s="31"/>
      <c r="L23" s="47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="2" customFormat="1" ht="18" customHeight="1">
      <c r="A24" s="31"/>
      <c r="B24" s="32"/>
      <c r="C24" s="31"/>
      <c r="D24" s="31"/>
      <c r="E24" s="25" t="str">
        <f>IF('Rekapitulace stavby'!E20="","",'Rekapitulace stavby'!E20)</f>
        <v xml:space="preserve"> </v>
      </c>
      <c r="F24" s="31"/>
      <c r="G24" s="31"/>
      <c r="H24" s="31"/>
      <c r="I24" s="28" t="s">
        <v>24</v>
      </c>
      <c r="J24" s="25" t="str">
        <f>IF('Rekapitulace stavby'!AN20="","",'Rekapitulace stavby'!AN20)</f>
        <v/>
      </c>
      <c r="K24" s="31"/>
      <c r="L24" s="47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="2" customFormat="1" ht="6.96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7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="2" customFormat="1" ht="12" customHeight="1">
      <c r="A26" s="31"/>
      <c r="B26" s="32"/>
      <c r="C26" s="31"/>
      <c r="D26" s="28" t="s">
        <v>29</v>
      </c>
      <c r="E26" s="31"/>
      <c r="F26" s="31"/>
      <c r="G26" s="31"/>
      <c r="H26" s="31"/>
      <c r="I26" s="31"/>
      <c r="J26" s="31"/>
      <c r="K26" s="31"/>
      <c r="L26" s="47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="8" customFormat="1" ht="226.5" customHeight="1">
      <c r="A27" s="115"/>
      <c r="B27" s="116"/>
      <c r="C27" s="115"/>
      <c r="D27" s="115"/>
      <c r="E27" s="29" t="s">
        <v>116</v>
      </c>
      <c r="F27" s="29"/>
      <c r="G27" s="29"/>
      <c r="H27" s="29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="2" customFormat="1" ht="6.96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7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="2" customFormat="1" ht="6.96" customHeight="1">
      <c r="A29" s="31"/>
      <c r="B29" s="32"/>
      <c r="C29" s="31"/>
      <c r="D29" s="82"/>
      <c r="E29" s="82"/>
      <c r="F29" s="82"/>
      <c r="G29" s="82"/>
      <c r="H29" s="82"/>
      <c r="I29" s="82"/>
      <c r="J29" s="82"/>
      <c r="K29" s="82"/>
      <c r="L29" s="47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="2" customFormat="1" ht="25.44" customHeight="1">
      <c r="A30" s="31"/>
      <c r="B30" s="32"/>
      <c r="C30" s="31"/>
      <c r="D30" s="118" t="s">
        <v>31</v>
      </c>
      <c r="E30" s="31"/>
      <c r="F30" s="31"/>
      <c r="G30" s="31"/>
      <c r="H30" s="31"/>
      <c r="I30" s="31"/>
      <c r="J30" s="88">
        <f>ROUND(J119, 2)</f>
        <v>0</v>
      </c>
      <c r="K30" s="31"/>
      <c r="L30" s="47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="2" customFormat="1" ht="6.96" customHeight="1">
      <c r="A31" s="31"/>
      <c r="B31" s="32"/>
      <c r="C31" s="31"/>
      <c r="D31" s="82"/>
      <c r="E31" s="82"/>
      <c r="F31" s="82"/>
      <c r="G31" s="82"/>
      <c r="H31" s="82"/>
      <c r="I31" s="82"/>
      <c r="J31" s="82"/>
      <c r="K31" s="82"/>
      <c r="L31" s="47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="2" customFormat="1" ht="14.4" customHeight="1">
      <c r="A32" s="31"/>
      <c r="B32" s="32"/>
      <c r="C32" s="31"/>
      <c r="D32" s="31"/>
      <c r="E32" s="31"/>
      <c r="F32" s="36" t="s">
        <v>33</v>
      </c>
      <c r="G32" s="31"/>
      <c r="H32" s="31"/>
      <c r="I32" s="36" t="s">
        <v>32</v>
      </c>
      <c r="J32" s="36" t="s">
        <v>34</v>
      </c>
      <c r="K32" s="31"/>
      <c r="L32" s="47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="2" customFormat="1" ht="14.4" customHeight="1">
      <c r="A33" s="31"/>
      <c r="B33" s="32"/>
      <c r="C33" s="31"/>
      <c r="D33" s="119" t="s">
        <v>35</v>
      </c>
      <c r="E33" s="28" t="s">
        <v>36</v>
      </c>
      <c r="F33" s="120">
        <f>ROUND((SUM(BE119:BE342)),  2)</f>
        <v>0</v>
      </c>
      <c r="G33" s="31"/>
      <c r="H33" s="31"/>
      <c r="I33" s="121">
        <v>0.20999999999999999</v>
      </c>
      <c r="J33" s="120">
        <f>ROUND(((SUM(BE119:BE342))*I33),  2)</f>
        <v>0</v>
      </c>
      <c r="K33" s="31"/>
      <c r="L33" s="47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="2" customFormat="1" ht="14.4" customHeight="1">
      <c r="A34" s="31"/>
      <c r="B34" s="32"/>
      <c r="C34" s="31"/>
      <c r="D34" s="31"/>
      <c r="E34" s="28" t="s">
        <v>37</v>
      </c>
      <c r="F34" s="120">
        <f>ROUND((SUM(BF119:BF342)),  2)</f>
        <v>0</v>
      </c>
      <c r="G34" s="31"/>
      <c r="H34" s="31"/>
      <c r="I34" s="121">
        <v>0.12</v>
      </c>
      <c r="J34" s="120">
        <f>ROUND(((SUM(BF119:BF342))*I34),  2)</f>
        <v>0</v>
      </c>
      <c r="K34" s="31"/>
      <c r="L34" s="47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2"/>
      <c r="C35" s="31"/>
      <c r="D35" s="31"/>
      <c r="E35" s="28" t="s">
        <v>38</v>
      </c>
      <c r="F35" s="120">
        <f>ROUND((SUM(BG119:BG342)),  2)</f>
        <v>0</v>
      </c>
      <c r="G35" s="31"/>
      <c r="H35" s="31"/>
      <c r="I35" s="121">
        <v>0.20999999999999999</v>
      </c>
      <c r="J35" s="120">
        <f>0</f>
        <v>0</v>
      </c>
      <c r="K35" s="31"/>
      <c r="L35" s="47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2"/>
      <c r="C36" s="31"/>
      <c r="D36" s="31"/>
      <c r="E36" s="28" t="s">
        <v>39</v>
      </c>
      <c r="F36" s="120">
        <f>ROUND((SUM(BH119:BH342)),  2)</f>
        <v>0</v>
      </c>
      <c r="G36" s="31"/>
      <c r="H36" s="31"/>
      <c r="I36" s="121">
        <v>0.12</v>
      </c>
      <c r="J36" s="120">
        <f>0</f>
        <v>0</v>
      </c>
      <c r="K36" s="31"/>
      <c r="L36" s="47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2"/>
      <c r="C37" s="31"/>
      <c r="D37" s="31"/>
      <c r="E37" s="28" t="s">
        <v>40</v>
      </c>
      <c r="F37" s="120">
        <f>ROUND((SUM(BI119:BI342)),  2)</f>
        <v>0</v>
      </c>
      <c r="G37" s="31"/>
      <c r="H37" s="31"/>
      <c r="I37" s="121">
        <v>0</v>
      </c>
      <c r="J37" s="120">
        <f>0</f>
        <v>0</v>
      </c>
      <c r="K37" s="31"/>
      <c r="L37" s="47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="2" customFormat="1" ht="6.96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7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="2" customFormat="1" ht="25.44" customHeight="1">
      <c r="A39" s="31"/>
      <c r="B39" s="32"/>
      <c r="C39" s="122"/>
      <c r="D39" s="123" t="s">
        <v>41</v>
      </c>
      <c r="E39" s="73"/>
      <c r="F39" s="73"/>
      <c r="G39" s="124" t="s">
        <v>42</v>
      </c>
      <c r="H39" s="125" t="s">
        <v>43</v>
      </c>
      <c r="I39" s="73"/>
      <c r="J39" s="126">
        <f>SUM(J30:J37)</f>
        <v>0</v>
      </c>
      <c r="K39" s="127"/>
      <c r="L39" s="47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="2" customFormat="1" ht="14.4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7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47"/>
      <c r="D50" s="48" t="s">
        <v>44</v>
      </c>
      <c r="E50" s="49"/>
      <c r="F50" s="49"/>
      <c r="G50" s="48" t="s">
        <v>45</v>
      </c>
      <c r="H50" s="49"/>
      <c r="I50" s="49"/>
      <c r="J50" s="49"/>
      <c r="K50" s="49"/>
      <c r="L50" s="4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1"/>
      <c r="B61" s="32"/>
      <c r="C61" s="31"/>
      <c r="D61" s="50" t="s">
        <v>46</v>
      </c>
      <c r="E61" s="34"/>
      <c r="F61" s="128" t="s">
        <v>47</v>
      </c>
      <c r="G61" s="50" t="s">
        <v>46</v>
      </c>
      <c r="H61" s="34"/>
      <c r="I61" s="34"/>
      <c r="J61" s="129" t="s">
        <v>47</v>
      </c>
      <c r="K61" s="34"/>
      <c r="L61" s="47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1"/>
      <c r="B65" s="32"/>
      <c r="C65" s="31"/>
      <c r="D65" s="48" t="s">
        <v>48</v>
      </c>
      <c r="E65" s="51"/>
      <c r="F65" s="51"/>
      <c r="G65" s="48" t="s">
        <v>49</v>
      </c>
      <c r="H65" s="51"/>
      <c r="I65" s="51"/>
      <c r="J65" s="51"/>
      <c r="K65" s="51"/>
      <c r="L65" s="47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1"/>
      <c r="B76" s="32"/>
      <c r="C76" s="31"/>
      <c r="D76" s="50" t="s">
        <v>46</v>
      </c>
      <c r="E76" s="34"/>
      <c r="F76" s="128" t="s">
        <v>47</v>
      </c>
      <c r="G76" s="50" t="s">
        <v>46</v>
      </c>
      <c r="H76" s="34"/>
      <c r="I76" s="34"/>
      <c r="J76" s="129" t="s">
        <v>47</v>
      </c>
      <c r="K76" s="34"/>
      <c r="L76" s="47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="2" customFormat="1" ht="14.4" customHeight="1">
      <c r="A77" s="31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47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="2" customFormat="1" ht="6.96" customHeight="1">
      <c r="A81" s="31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47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117</v>
      </c>
      <c r="D82" s="31"/>
      <c r="E82" s="31"/>
      <c r="F82" s="31"/>
      <c r="G82" s="31"/>
      <c r="H82" s="31"/>
      <c r="I82" s="31"/>
      <c r="J82" s="31"/>
      <c r="K82" s="31"/>
      <c r="L82" s="47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7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1"/>
      <c r="E84" s="31"/>
      <c r="F84" s="31"/>
      <c r="G84" s="31"/>
      <c r="H84" s="31"/>
      <c r="I84" s="31"/>
      <c r="J84" s="31"/>
      <c r="K84" s="31"/>
      <c r="L84" s="47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1"/>
      <c r="D85" s="31"/>
      <c r="E85" s="114" t="str">
        <f>E7</f>
        <v xml:space="preserve">Příloha B -  Soupis stavebních prací s výkazem výměr  10.12.24</v>
      </c>
      <c r="F85" s="28"/>
      <c r="G85" s="28"/>
      <c r="H85" s="28"/>
      <c r="I85" s="31"/>
      <c r="J85" s="31"/>
      <c r="K85" s="31"/>
      <c r="L85" s="47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114</v>
      </c>
      <c r="D86" s="31"/>
      <c r="E86" s="31"/>
      <c r="F86" s="31"/>
      <c r="G86" s="31"/>
      <c r="H86" s="31"/>
      <c r="I86" s="31"/>
      <c r="J86" s="31"/>
      <c r="K86" s="31"/>
      <c r="L86" s="47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1"/>
      <c r="D87" s="31"/>
      <c r="E87" s="59" t="str">
        <f>E9</f>
        <v>4 - silnoproud</v>
      </c>
      <c r="F87" s="31"/>
      <c r="G87" s="31"/>
      <c r="H87" s="31"/>
      <c r="I87" s="31"/>
      <c r="J87" s="31"/>
      <c r="K87" s="31"/>
      <c r="L87" s="47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7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1"/>
      <c r="E89" s="31"/>
      <c r="F89" s="25" t="str">
        <f>F12</f>
        <v xml:space="preserve"> </v>
      </c>
      <c r="G89" s="31"/>
      <c r="H89" s="31"/>
      <c r="I89" s="28" t="s">
        <v>20</v>
      </c>
      <c r="J89" s="61" t="str">
        <f>IF(J12="","",J12)</f>
        <v>19. 11. 2024</v>
      </c>
      <c r="K89" s="31"/>
      <c r="L89" s="47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7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15.15" customHeight="1">
      <c r="A91" s="31"/>
      <c r="B91" s="32"/>
      <c r="C91" s="28" t="s">
        <v>22</v>
      </c>
      <c r="D91" s="31"/>
      <c r="E91" s="31"/>
      <c r="F91" s="25" t="str">
        <f>E15</f>
        <v xml:space="preserve"> </v>
      </c>
      <c r="G91" s="31"/>
      <c r="H91" s="31"/>
      <c r="I91" s="28" t="s">
        <v>26</v>
      </c>
      <c r="J91" s="29" t="str">
        <f>E21</f>
        <v xml:space="preserve"> </v>
      </c>
      <c r="K91" s="31"/>
      <c r="L91" s="47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15.15" customHeight="1">
      <c r="A92" s="31"/>
      <c r="B92" s="32"/>
      <c r="C92" s="28" t="s">
        <v>25</v>
      </c>
      <c r="D92" s="31"/>
      <c r="E92" s="31"/>
      <c r="F92" s="25" t="str">
        <f>IF(E18="","",E18)</f>
        <v xml:space="preserve"> </v>
      </c>
      <c r="G92" s="31"/>
      <c r="H92" s="31"/>
      <c r="I92" s="28" t="s">
        <v>28</v>
      </c>
      <c r="J92" s="29" t="str">
        <f>E24</f>
        <v xml:space="preserve"> </v>
      </c>
      <c r="K92" s="31"/>
      <c r="L92" s="47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7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30" t="s">
        <v>118</v>
      </c>
      <c r="D94" s="122"/>
      <c r="E94" s="122"/>
      <c r="F94" s="122"/>
      <c r="G94" s="122"/>
      <c r="H94" s="122"/>
      <c r="I94" s="122"/>
      <c r="J94" s="131" t="s">
        <v>119</v>
      </c>
      <c r="K94" s="122"/>
      <c r="L94" s="47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7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32" t="s">
        <v>120</v>
      </c>
      <c r="D96" s="31"/>
      <c r="E96" s="31"/>
      <c r="F96" s="31"/>
      <c r="G96" s="31"/>
      <c r="H96" s="31"/>
      <c r="I96" s="31"/>
      <c r="J96" s="88">
        <f>J119</f>
        <v>0</v>
      </c>
      <c r="K96" s="31"/>
      <c r="L96" s="47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8" t="s">
        <v>121</v>
      </c>
    </row>
    <row r="97" s="9" customFormat="1" ht="24.96" customHeight="1">
      <c r="A97" s="9"/>
      <c r="B97" s="133"/>
      <c r="C97" s="9"/>
      <c r="D97" s="134" t="s">
        <v>963</v>
      </c>
      <c r="E97" s="135"/>
      <c r="F97" s="135"/>
      <c r="G97" s="135"/>
      <c r="H97" s="135"/>
      <c r="I97" s="135"/>
      <c r="J97" s="136">
        <f>J120</f>
        <v>0</v>
      </c>
      <c r="K97" s="9"/>
      <c r="L97" s="13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33"/>
      <c r="C98" s="9"/>
      <c r="D98" s="134" t="s">
        <v>964</v>
      </c>
      <c r="E98" s="135"/>
      <c r="F98" s="135"/>
      <c r="G98" s="135"/>
      <c r="H98" s="135"/>
      <c r="I98" s="135"/>
      <c r="J98" s="136">
        <f>J187</f>
        <v>0</v>
      </c>
      <c r="K98" s="9"/>
      <c r="L98" s="13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33"/>
      <c r="C99" s="9"/>
      <c r="D99" s="134" t="s">
        <v>965</v>
      </c>
      <c r="E99" s="135"/>
      <c r="F99" s="135"/>
      <c r="G99" s="135"/>
      <c r="H99" s="135"/>
      <c r="I99" s="135"/>
      <c r="J99" s="136">
        <f>J200</f>
        <v>0</v>
      </c>
      <c r="K99" s="9"/>
      <c r="L99" s="13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1"/>
      <c r="B100" s="32"/>
      <c r="C100" s="31"/>
      <c r="D100" s="31"/>
      <c r="E100" s="31"/>
      <c r="F100" s="31"/>
      <c r="G100" s="31"/>
      <c r="H100" s="31"/>
      <c r="I100" s="31"/>
      <c r="J100" s="31"/>
      <c r="K100" s="31"/>
      <c r="L100" s="47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="2" customFormat="1" ht="6.96" customHeight="1">
      <c r="A101" s="31"/>
      <c r="B101" s="52"/>
      <c r="C101" s="53"/>
      <c r="D101" s="53"/>
      <c r="E101" s="53"/>
      <c r="F101" s="53"/>
      <c r="G101" s="53"/>
      <c r="H101" s="53"/>
      <c r="I101" s="53"/>
      <c r="J101" s="53"/>
      <c r="K101" s="53"/>
      <c r="L101" s="47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5" s="2" customFormat="1" ht="6.96" customHeight="1">
      <c r="A105" s="31"/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47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="2" customFormat="1" ht="24.96" customHeight="1">
      <c r="A106" s="31"/>
      <c r="B106" s="32"/>
      <c r="C106" s="22" t="s">
        <v>141</v>
      </c>
      <c r="D106" s="31"/>
      <c r="E106" s="31"/>
      <c r="F106" s="31"/>
      <c r="G106" s="31"/>
      <c r="H106" s="31"/>
      <c r="I106" s="31"/>
      <c r="J106" s="31"/>
      <c r="K106" s="31"/>
      <c r="L106" s="47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="2" customFormat="1" ht="6.96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47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12" customHeight="1">
      <c r="A108" s="31"/>
      <c r="B108" s="32"/>
      <c r="C108" s="28" t="s">
        <v>14</v>
      </c>
      <c r="D108" s="31"/>
      <c r="E108" s="31"/>
      <c r="F108" s="31"/>
      <c r="G108" s="31"/>
      <c r="H108" s="31"/>
      <c r="I108" s="31"/>
      <c r="J108" s="31"/>
      <c r="K108" s="31"/>
      <c r="L108" s="47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="2" customFormat="1" ht="16.5" customHeight="1">
      <c r="A109" s="31"/>
      <c r="B109" s="32"/>
      <c r="C109" s="31"/>
      <c r="D109" s="31"/>
      <c r="E109" s="114" t="str">
        <f>E7</f>
        <v xml:space="preserve">Příloha B -  Soupis stavebních prací s výkazem výměr  10.12.24</v>
      </c>
      <c r="F109" s="28"/>
      <c r="G109" s="28"/>
      <c r="H109" s="28"/>
      <c r="I109" s="31"/>
      <c r="J109" s="31"/>
      <c r="K109" s="31"/>
      <c r="L109" s="47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="2" customFormat="1" ht="12" customHeight="1">
      <c r="A110" s="31"/>
      <c r="B110" s="32"/>
      <c r="C110" s="28" t="s">
        <v>114</v>
      </c>
      <c r="D110" s="31"/>
      <c r="E110" s="31"/>
      <c r="F110" s="31"/>
      <c r="G110" s="31"/>
      <c r="H110" s="31"/>
      <c r="I110" s="31"/>
      <c r="J110" s="31"/>
      <c r="K110" s="31"/>
      <c r="L110" s="47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="2" customFormat="1" ht="16.5" customHeight="1">
      <c r="A111" s="31"/>
      <c r="B111" s="32"/>
      <c r="C111" s="31"/>
      <c r="D111" s="31"/>
      <c r="E111" s="59" t="str">
        <f>E9</f>
        <v>4 - silnoproud</v>
      </c>
      <c r="F111" s="31"/>
      <c r="G111" s="31"/>
      <c r="H111" s="31"/>
      <c r="I111" s="31"/>
      <c r="J111" s="31"/>
      <c r="K111" s="31"/>
      <c r="L111" s="47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6.96" customHeight="1">
      <c r="A112" s="31"/>
      <c r="B112" s="32"/>
      <c r="C112" s="31"/>
      <c r="D112" s="31"/>
      <c r="E112" s="31"/>
      <c r="F112" s="31"/>
      <c r="G112" s="31"/>
      <c r="H112" s="31"/>
      <c r="I112" s="31"/>
      <c r="J112" s="31"/>
      <c r="K112" s="31"/>
      <c r="L112" s="47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12" customHeight="1">
      <c r="A113" s="31"/>
      <c r="B113" s="32"/>
      <c r="C113" s="28" t="s">
        <v>18</v>
      </c>
      <c r="D113" s="31"/>
      <c r="E113" s="31"/>
      <c r="F113" s="25" t="str">
        <f>F12</f>
        <v xml:space="preserve"> </v>
      </c>
      <c r="G113" s="31"/>
      <c r="H113" s="31"/>
      <c r="I113" s="28" t="s">
        <v>20</v>
      </c>
      <c r="J113" s="61" t="str">
        <f>IF(J12="","",J12)</f>
        <v>19. 11. 2024</v>
      </c>
      <c r="K113" s="31"/>
      <c r="L113" s="47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6.96" customHeight="1">
      <c r="A114" s="31"/>
      <c r="B114" s="32"/>
      <c r="C114" s="31"/>
      <c r="D114" s="31"/>
      <c r="E114" s="31"/>
      <c r="F114" s="31"/>
      <c r="G114" s="31"/>
      <c r="H114" s="31"/>
      <c r="I114" s="31"/>
      <c r="J114" s="31"/>
      <c r="K114" s="31"/>
      <c r="L114" s="47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15.15" customHeight="1">
      <c r="A115" s="31"/>
      <c r="B115" s="32"/>
      <c r="C115" s="28" t="s">
        <v>22</v>
      </c>
      <c r="D115" s="31"/>
      <c r="E115" s="31"/>
      <c r="F115" s="25" t="str">
        <f>E15</f>
        <v xml:space="preserve"> </v>
      </c>
      <c r="G115" s="31"/>
      <c r="H115" s="31"/>
      <c r="I115" s="28" t="s">
        <v>26</v>
      </c>
      <c r="J115" s="29" t="str">
        <f>E21</f>
        <v xml:space="preserve"> </v>
      </c>
      <c r="K115" s="31"/>
      <c r="L115" s="47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2" customFormat="1" ht="15.15" customHeight="1">
      <c r="A116" s="31"/>
      <c r="B116" s="32"/>
      <c r="C116" s="28" t="s">
        <v>25</v>
      </c>
      <c r="D116" s="31"/>
      <c r="E116" s="31"/>
      <c r="F116" s="25" t="str">
        <f>IF(E18="","",E18)</f>
        <v xml:space="preserve"> </v>
      </c>
      <c r="G116" s="31"/>
      <c r="H116" s="31"/>
      <c r="I116" s="28" t="s">
        <v>28</v>
      </c>
      <c r="J116" s="29" t="str">
        <f>E24</f>
        <v xml:space="preserve"> </v>
      </c>
      <c r="K116" s="31"/>
      <c r="L116" s="47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="2" customFormat="1" ht="10.32" customHeight="1">
      <c r="A117" s="31"/>
      <c r="B117" s="32"/>
      <c r="C117" s="31"/>
      <c r="D117" s="31"/>
      <c r="E117" s="31"/>
      <c r="F117" s="31"/>
      <c r="G117" s="31"/>
      <c r="H117" s="31"/>
      <c r="I117" s="31"/>
      <c r="J117" s="31"/>
      <c r="K117" s="31"/>
      <c r="L117" s="47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="11" customFormat="1" ht="29.28" customHeight="1">
      <c r="A118" s="141"/>
      <c r="B118" s="142"/>
      <c r="C118" s="143" t="s">
        <v>142</v>
      </c>
      <c r="D118" s="144" t="s">
        <v>56</v>
      </c>
      <c r="E118" s="144" t="s">
        <v>52</v>
      </c>
      <c r="F118" s="144" t="s">
        <v>53</v>
      </c>
      <c r="G118" s="144" t="s">
        <v>143</v>
      </c>
      <c r="H118" s="144" t="s">
        <v>144</v>
      </c>
      <c r="I118" s="144" t="s">
        <v>145</v>
      </c>
      <c r="J118" s="144" t="s">
        <v>119</v>
      </c>
      <c r="K118" s="145" t="s">
        <v>146</v>
      </c>
      <c r="L118" s="146"/>
      <c r="M118" s="78" t="s">
        <v>1</v>
      </c>
      <c r="N118" s="79" t="s">
        <v>35</v>
      </c>
      <c r="O118" s="79" t="s">
        <v>147</v>
      </c>
      <c r="P118" s="79" t="s">
        <v>148</v>
      </c>
      <c r="Q118" s="79" t="s">
        <v>149</v>
      </c>
      <c r="R118" s="79" t="s">
        <v>150</v>
      </c>
      <c r="S118" s="79" t="s">
        <v>151</v>
      </c>
      <c r="T118" s="80" t="s">
        <v>152</v>
      </c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</row>
    <row r="119" s="2" customFormat="1" ht="22.8" customHeight="1">
      <c r="A119" s="31"/>
      <c r="B119" s="32"/>
      <c r="C119" s="85" t="s">
        <v>153</v>
      </c>
      <c r="D119" s="31"/>
      <c r="E119" s="31"/>
      <c r="F119" s="31"/>
      <c r="G119" s="31"/>
      <c r="H119" s="31"/>
      <c r="I119" s="31"/>
      <c r="J119" s="147">
        <f>BK119</f>
        <v>0</v>
      </c>
      <c r="K119" s="31"/>
      <c r="L119" s="32"/>
      <c r="M119" s="81"/>
      <c r="N119" s="65"/>
      <c r="O119" s="82"/>
      <c r="P119" s="148">
        <f>P120+P187+P200</f>
        <v>0</v>
      </c>
      <c r="Q119" s="82"/>
      <c r="R119" s="148">
        <f>R120+R187+R200</f>
        <v>0</v>
      </c>
      <c r="S119" s="82"/>
      <c r="T119" s="149">
        <f>T120+T187+T200</f>
        <v>0</v>
      </c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T119" s="18" t="s">
        <v>70</v>
      </c>
      <c r="AU119" s="18" t="s">
        <v>121</v>
      </c>
      <c r="BK119" s="150">
        <f>BK120+BK187+BK200</f>
        <v>0</v>
      </c>
    </row>
    <row r="120" s="12" customFormat="1" ht="25.92" customHeight="1">
      <c r="A120" s="12"/>
      <c r="B120" s="151"/>
      <c r="C120" s="12"/>
      <c r="D120" s="152" t="s">
        <v>70</v>
      </c>
      <c r="E120" s="153" t="s">
        <v>966</v>
      </c>
      <c r="F120" s="153" t="s">
        <v>967</v>
      </c>
      <c r="G120" s="12"/>
      <c r="H120" s="12"/>
      <c r="I120" s="12"/>
      <c r="J120" s="154">
        <f>BK120</f>
        <v>0</v>
      </c>
      <c r="K120" s="12"/>
      <c r="L120" s="151"/>
      <c r="M120" s="155"/>
      <c r="N120" s="156"/>
      <c r="O120" s="156"/>
      <c r="P120" s="157">
        <f>SUM(P121:P186)</f>
        <v>0</v>
      </c>
      <c r="Q120" s="156"/>
      <c r="R120" s="157">
        <f>SUM(R121:R186)</f>
        <v>0</v>
      </c>
      <c r="S120" s="156"/>
      <c r="T120" s="158">
        <f>SUM(T121:T186)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52" t="s">
        <v>76</v>
      </c>
      <c r="AT120" s="159" t="s">
        <v>70</v>
      </c>
      <c r="AU120" s="159" t="s">
        <v>71</v>
      </c>
      <c r="AY120" s="152" t="s">
        <v>156</v>
      </c>
      <c r="BK120" s="160">
        <f>SUM(BK121:BK186)</f>
        <v>0</v>
      </c>
    </row>
    <row r="121" s="2" customFormat="1" ht="16.5" customHeight="1">
      <c r="A121" s="31"/>
      <c r="B121" s="163"/>
      <c r="C121" s="164" t="s">
        <v>76</v>
      </c>
      <c r="D121" s="164" t="s">
        <v>158</v>
      </c>
      <c r="E121" s="165" t="s">
        <v>968</v>
      </c>
      <c r="F121" s="166" t="s">
        <v>969</v>
      </c>
      <c r="G121" s="167" t="s">
        <v>427</v>
      </c>
      <c r="H121" s="168">
        <v>1</v>
      </c>
      <c r="I121" s="169">
        <v>0</v>
      </c>
      <c r="J121" s="169">
        <f>ROUND(I121*H121,2)</f>
        <v>0</v>
      </c>
      <c r="K121" s="166" t="s">
        <v>1</v>
      </c>
      <c r="L121" s="32"/>
      <c r="M121" s="170" t="s">
        <v>1</v>
      </c>
      <c r="N121" s="171" t="s">
        <v>36</v>
      </c>
      <c r="O121" s="172">
        <v>0</v>
      </c>
      <c r="P121" s="172">
        <f>O121*H121</f>
        <v>0</v>
      </c>
      <c r="Q121" s="172">
        <v>0</v>
      </c>
      <c r="R121" s="172">
        <f>Q121*H121</f>
        <v>0</v>
      </c>
      <c r="S121" s="172">
        <v>0</v>
      </c>
      <c r="T121" s="173">
        <f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174" t="s">
        <v>86</v>
      </c>
      <c r="AT121" s="174" t="s">
        <v>158</v>
      </c>
      <c r="AU121" s="174" t="s">
        <v>76</v>
      </c>
      <c r="AY121" s="18" t="s">
        <v>156</v>
      </c>
      <c r="BE121" s="175">
        <f>IF(N121="základní",J121,0)</f>
        <v>0</v>
      </c>
      <c r="BF121" s="175">
        <f>IF(N121="snížená",J121,0)</f>
        <v>0</v>
      </c>
      <c r="BG121" s="175">
        <f>IF(N121="zákl. přenesená",J121,0)</f>
        <v>0</v>
      </c>
      <c r="BH121" s="175">
        <f>IF(N121="sníž. přenesená",J121,0)</f>
        <v>0</v>
      </c>
      <c r="BI121" s="175">
        <f>IF(N121="nulová",J121,0)</f>
        <v>0</v>
      </c>
      <c r="BJ121" s="18" t="s">
        <v>76</v>
      </c>
      <c r="BK121" s="175">
        <f>ROUND(I121*H121,2)</f>
        <v>0</v>
      </c>
      <c r="BL121" s="18" t="s">
        <v>86</v>
      </c>
      <c r="BM121" s="174" t="s">
        <v>80</v>
      </c>
    </row>
    <row r="122" s="2" customFormat="1">
      <c r="A122" s="31"/>
      <c r="B122" s="32"/>
      <c r="C122" s="31"/>
      <c r="D122" s="176" t="s">
        <v>162</v>
      </c>
      <c r="E122" s="31"/>
      <c r="F122" s="177" t="s">
        <v>969</v>
      </c>
      <c r="G122" s="31"/>
      <c r="H122" s="31"/>
      <c r="I122" s="31"/>
      <c r="J122" s="31"/>
      <c r="K122" s="31"/>
      <c r="L122" s="32"/>
      <c r="M122" s="178"/>
      <c r="N122" s="179"/>
      <c r="O122" s="69"/>
      <c r="P122" s="69"/>
      <c r="Q122" s="69"/>
      <c r="R122" s="69"/>
      <c r="S122" s="69"/>
      <c r="T122" s="70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T122" s="18" t="s">
        <v>162</v>
      </c>
      <c r="AU122" s="18" t="s">
        <v>76</v>
      </c>
    </row>
    <row r="123" s="2" customFormat="1" ht="16.5" customHeight="1">
      <c r="A123" s="31"/>
      <c r="B123" s="163"/>
      <c r="C123" s="164" t="s">
        <v>80</v>
      </c>
      <c r="D123" s="164" t="s">
        <v>158</v>
      </c>
      <c r="E123" s="165" t="s">
        <v>970</v>
      </c>
      <c r="F123" s="166" t="s">
        <v>971</v>
      </c>
      <c r="G123" s="167" t="s">
        <v>427</v>
      </c>
      <c r="H123" s="168">
        <v>1</v>
      </c>
      <c r="I123" s="169">
        <v>0</v>
      </c>
      <c r="J123" s="169">
        <f>ROUND(I123*H123,2)</f>
        <v>0</v>
      </c>
      <c r="K123" s="166" t="s">
        <v>1</v>
      </c>
      <c r="L123" s="32"/>
      <c r="M123" s="170" t="s">
        <v>1</v>
      </c>
      <c r="N123" s="171" t="s">
        <v>36</v>
      </c>
      <c r="O123" s="172">
        <v>0</v>
      </c>
      <c r="P123" s="172">
        <f>O123*H123</f>
        <v>0</v>
      </c>
      <c r="Q123" s="172">
        <v>0</v>
      </c>
      <c r="R123" s="172">
        <f>Q123*H123</f>
        <v>0</v>
      </c>
      <c r="S123" s="172">
        <v>0</v>
      </c>
      <c r="T123" s="173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74" t="s">
        <v>86</v>
      </c>
      <c r="AT123" s="174" t="s">
        <v>158</v>
      </c>
      <c r="AU123" s="174" t="s">
        <v>76</v>
      </c>
      <c r="AY123" s="18" t="s">
        <v>156</v>
      </c>
      <c r="BE123" s="175">
        <f>IF(N123="základní",J123,0)</f>
        <v>0</v>
      </c>
      <c r="BF123" s="175">
        <f>IF(N123="snížená",J123,0)</f>
        <v>0</v>
      </c>
      <c r="BG123" s="175">
        <f>IF(N123="zákl. přenesená",J123,0)</f>
        <v>0</v>
      </c>
      <c r="BH123" s="175">
        <f>IF(N123="sníž. přenesená",J123,0)</f>
        <v>0</v>
      </c>
      <c r="BI123" s="175">
        <f>IF(N123="nulová",J123,0)</f>
        <v>0</v>
      </c>
      <c r="BJ123" s="18" t="s">
        <v>76</v>
      </c>
      <c r="BK123" s="175">
        <f>ROUND(I123*H123,2)</f>
        <v>0</v>
      </c>
      <c r="BL123" s="18" t="s">
        <v>86</v>
      </c>
      <c r="BM123" s="174" t="s">
        <v>86</v>
      </c>
    </row>
    <row r="124" s="2" customFormat="1">
      <c r="A124" s="31"/>
      <c r="B124" s="32"/>
      <c r="C124" s="31"/>
      <c r="D124" s="176" t="s">
        <v>162</v>
      </c>
      <c r="E124" s="31"/>
      <c r="F124" s="177" t="s">
        <v>971</v>
      </c>
      <c r="G124" s="31"/>
      <c r="H124" s="31"/>
      <c r="I124" s="31"/>
      <c r="J124" s="31"/>
      <c r="K124" s="31"/>
      <c r="L124" s="32"/>
      <c r="M124" s="178"/>
      <c r="N124" s="179"/>
      <c r="O124" s="69"/>
      <c r="P124" s="69"/>
      <c r="Q124" s="69"/>
      <c r="R124" s="69"/>
      <c r="S124" s="69"/>
      <c r="T124" s="70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T124" s="18" t="s">
        <v>162</v>
      </c>
      <c r="AU124" s="18" t="s">
        <v>76</v>
      </c>
    </row>
    <row r="125" s="2" customFormat="1" ht="16.5" customHeight="1">
      <c r="A125" s="31"/>
      <c r="B125" s="163"/>
      <c r="C125" s="164" t="s">
        <v>83</v>
      </c>
      <c r="D125" s="164" t="s">
        <v>158</v>
      </c>
      <c r="E125" s="165" t="s">
        <v>972</v>
      </c>
      <c r="F125" s="166" t="s">
        <v>973</v>
      </c>
      <c r="G125" s="167" t="s">
        <v>427</v>
      </c>
      <c r="H125" s="168">
        <v>9</v>
      </c>
      <c r="I125" s="169">
        <v>0</v>
      </c>
      <c r="J125" s="169">
        <f>ROUND(I125*H125,2)</f>
        <v>0</v>
      </c>
      <c r="K125" s="166" t="s">
        <v>1</v>
      </c>
      <c r="L125" s="32"/>
      <c r="M125" s="170" t="s">
        <v>1</v>
      </c>
      <c r="N125" s="171" t="s">
        <v>36</v>
      </c>
      <c r="O125" s="172">
        <v>0</v>
      </c>
      <c r="P125" s="172">
        <f>O125*H125</f>
        <v>0</v>
      </c>
      <c r="Q125" s="172">
        <v>0</v>
      </c>
      <c r="R125" s="172">
        <f>Q125*H125</f>
        <v>0</v>
      </c>
      <c r="S125" s="172">
        <v>0</v>
      </c>
      <c r="T125" s="173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74" t="s">
        <v>86</v>
      </c>
      <c r="AT125" s="174" t="s">
        <v>158</v>
      </c>
      <c r="AU125" s="174" t="s">
        <v>76</v>
      </c>
      <c r="AY125" s="18" t="s">
        <v>156</v>
      </c>
      <c r="BE125" s="175">
        <f>IF(N125="základní",J125,0)</f>
        <v>0</v>
      </c>
      <c r="BF125" s="175">
        <f>IF(N125="snížená",J125,0)</f>
        <v>0</v>
      </c>
      <c r="BG125" s="175">
        <f>IF(N125="zákl. přenesená",J125,0)</f>
        <v>0</v>
      </c>
      <c r="BH125" s="175">
        <f>IF(N125="sníž. přenesená",J125,0)</f>
        <v>0</v>
      </c>
      <c r="BI125" s="175">
        <f>IF(N125="nulová",J125,0)</f>
        <v>0</v>
      </c>
      <c r="BJ125" s="18" t="s">
        <v>76</v>
      </c>
      <c r="BK125" s="175">
        <f>ROUND(I125*H125,2)</f>
        <v>0</v>
      </c>
      <c r="BL125" s="18" t="s">
        <v>86</v>
      </c>
      <c r="BM125" s="174" t="s">
        <v>92</v>
      </c>
    </row>
    <row r="126" s="2" customFormat="1">
      <c r="A126" s="31"/>
      <c r="B126" s="32"/>
      <c r="C126" s="31"/>
      <c r="D126" s="176" t="s">
        <v>162</v>
      </c>
      <c r="E126" s="31"/>
      <c r="F126" s="177" t="s">
        <v>973</v>
      </c>
      <c r="G126" s="31"/>
      <c r="H126" s="31"/>
      <c r="I126" s="31"/>
      <c r="J126" s="31"/>
      <c r="K126" s="31"/>
      <c r="L126" s="32"/>
      <c r="M126" s="178"/>
      <c r="N126" s="179"/>
      <c r="O126" s="69"/>
      <c r="P126" s="69"/>
      <c r="Q126" s="69"/>
      <c r="R126" s="69"/>
      <c r="S126" s="69"/>
      <c r="T126" s="70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8" t="s">
        <v>162</v>
      </c>
      <c r="AU126" s="18" t="s">
        <v>76</v>
      </c>
    </row>
    <row r="127" s="2" customFormat="1" ht="16.5" customHeight="1">
      <c r="A127" s="31"/>
      <c r="B127" s="163"/>
      <c r="C127" s="164" t="s">
        <v>86</v>
      </c>
      <c r="D127" s="164" t="s">
        <v>158</v>
      </c>
      <c r="E127" s="165" t="s">
        <v>974</v>
      </c>
      <c r="F127" s="166" t="s">
        <v>975</v>
      </c>
      <c r="G127" s="167" t="s">
        <v>427</v>
      </c>
      <c r="H127" s="168">
        <v>30</v>
      </c>
      <c r="I127" s="169">
        <v>0</v>
      </c>
      <c r="J127" s="169">
        <f>ROUND(I127*H127,2)</f>
        <v>0</v>
      </c>
      <c r="K127" s="166" t="s">
        <v>1</v>
      </c>
      <c r="L127" s="32"/>
      <c r="M127" s="170" t="s">
        <v>1</v>
      </c>
      <c r="N127" s="171" t="s">
        <v>36</v>
      </c>
      <c r="O127" s="172">
        <v>0</v>
      </c>
      <c r="P127" s="172">
        <f>O127*H127</f>
        <v>0</v>
      </c>
      <c r="Q127" s="172">
        <v>0</v>
      </c>
      <c r="R127" s="172">
        <f>Q127*H127</f>
        <v>0</v>
      </c>
      <c r="S127" s="172">
        <v>0</v>
      </c>
      <c r="T127" s="173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74" t="s">
        <v>86</v>
      </c>
      <c r="AT127" s="174" t="s">
        <v>158</v>
      </c>
      <c r="AU127" s="174" t="s">
        <v>76</v>
      </c>
      <c r="AY127" s="18" t="s">
        <v>156</v>
      </c>
      <c r="BE127" s="175">
        <f>IF(N127="základní",J127,0)</f>
        <v>0</v>
      </c>
      <c r="BF127" s="175">
        <f>IF(N127="snížená",J127,0)</f>
        <v>0</v>
      </c>
      <c r="BG127" s="175">
        <f>IF(N127="zákl. přenesená",J127,0)</f>
        <v>0</v>
      </c>
      <c r="BH127" s="175">
        <f>IF(N127="sníž. přenesená",J127,0)</f>
        <v>0</v>
      </c>
      <c r="BI127" s="175">
        <f>IF(N127="nulová",J127,0)</f>
        <v>0</v>
      </c>
      <c r="BJ127" s="18" t="s">
        <v>76</v>
      </c>
      <c r="BK127" s="175">
        <f>ROUND(I127*H127,2)</f>
        <v>0</v>
      </c>
      <c r="BL127" s="18" t="s">
        <v>86</v>
      </c>
      <c r="BM127" s="174" t="s">
        <v>177</v>
      </c>
    </row>
    <row r="128" s="2" customFormat="1">
      <c r="A128" s="31"/>
      <c r="B128" s="32"/>
      <c r="C128" s="31"/>
      <c r="D128" s="176" t="s">
        <v>162</v>
      </c>
      <c r="E128" s="31"/>
      <c r="F128" s="177" t="s">
        <v>975</v>
      </c>
      <c r="G128" s="31"/>
      <c r="H128" s="31"/>
      <c r="I128" s="31"/>
      <c r="J128" s="31"/>
      <c r="K128" s="31"/>
      <c r="L128" s="32"/>
      <c r="M128" s="178"/>
      <c r="N128" s="179"/>
      <c r="O128" s="69"/>
      <c r="P128" s="69"/>
      <c r="Q128" s="69"/>
      <c r="R128" s="69"/>
      <c r="S128" s="69"/>
      <c r="T128" s="70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8" t="s">
        <v>162</v>
      </c>
      <c r="AU128" s="18" t="s">
        <v>76</v>
      </c>
    </row>
    <row r="129" s="2" customFormat="1" ht="16.5" customHeight="1">
      <c r="A129" s="31"/>
      <c r="B129" s="163"/>
      <c r="C129" s="164" t="s">
        <v>89</v>
      </c>
      <c r="D129" s="164" t="s">
        <v>158</v>
      </c>
      <c r="E129" s="165" t="s">
        <v>976</v>
      </c>
      <c r="F129" s="166" t="s">
        <v>977</v>
      </c>
      <c r="G129" s="167" t="s">
        <v>427</v>
      </c>
      <c r="H129" s="168">
        <v>36</v>
      </c>
      <c r="I129" s="169">
        <v>0</v>
      </c>
      <c r="J129" s="169">
        <f>ROUND(I129*H129,2)</f>
        <v>0</v>
      </c>
      <c r="K129" s="166" t="s">
        <v>1</v>
      </c>
      <c r="L129" s="32"/>
      <c r="M129" s="170" t="s">
        <v>1</v>
      </c>
      <c r="N129" s="171" t="s">
        <v>36</v>
      </c>
      <c r="O129" s="172">
        <v>0</v>
      </c>
      <c r="P129" s="172">
        <f>O129*H129</f>
        <v>0</v>
      </c>
      <c r="Q129" s="172">
        <v>0</v>
      </c>
      <c r="R129" s="172">
        <f>Q129*H129</f>
        <v>0</v>
      </c>
      <c r="S129" s="172">
        <v>0</v>
      </c>
      <c r="T129" s="173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74" t="s">
        <v>86</v>
      </c>
      <c r="AT129" s="174" t="s">
        <v>158</v>
      </c>
      <c r="AU129" s="174" t="s">
        <v>76</v>
      </c>
      <c r="AY129" s="18" t="s">
        <v>156</v>
      </c>
      <c r="BE129" s="175">
        <f>IF(N129="základní",J129,0)</f>
        <v>0</v>
      </c>
      <c r="BF129" s="175">
        <f>IF(N129="snížená",J129,0)</f>
        <v>0</v>
      </c>
      <c r="BG129" s="175">
        <f>IF(N129="zákl. přenesená",J129,0)</f>
        <v>0</v>
      </c>
      <c r="BH129" s="175">
        <f>IF(N129="sníž. přenesená",J129,0)</f>
        <v>0</v>
      </c>
      <c r="BI129" s="175">
        <f>IF(N129="nulová",J129,0)</f>
        <v>0</v>
      </c>
      <c r="BJ129" s="18" t="s">
        <v>76</v>
      </c>
      <c r="BK129" s="175">
        <f>ROUND(I129*H129,2)</f>
        <v>0</v>
      </c>
      <c r="BL129" s="18" t="s">
        <v>86</v>
      </c>
      <c r="BM129" s="174" t="s">
        <v>104</v>
      </c>
    </row>
    <row r="130" s="2" customFormat="1">
      <c r="A130" s="31"/>
      <c r="B130" s="32"/>
      <c r="C130" s="31"/>
      <c r="D130" s="176" t="s">
        <v>162</v>
      </c>
      <c r="E130" s="31"/>
      <c r="F130" s="177" t="s">
        <v>977</v>
      </c>
      <c r="G130" s="31"/>
      <c r="H130" s="31"/>
      <c r="I130" s="31"/>
      <c r="J130" s="31"/>
      <c r="K130" s="31"/>
      <c r="L130" s="32"/>
      <c r="M130" s="178"/>
      <c r="N130" s="179"/>
      <c r="O130" s="69"/>
      <c r="P130" s="69"/>
      <c r="Q130" s="69"/>
      <c r="R130" s="69"/>
      <c r="S130" s="69"/>
      <c r="T130" s="70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8" t="s">
        <v>162</v>
      </c>
      <c r="AU130" s="18" t="s">
        <v>76</v>
      </c>
    </row>
    <row r="131" s="2" customFormat="1" ht="16.5" customHeight="1">
      <c r="A131" s="31"/>
      <c r="B131" s="163"/>
      <c r="C131" s="164" t="s">
        <v>92</v>
      </c>
      <c r="D131" s="164" t="s">
        <v>158</v>
      </c>
      <c r="E131" s="165" t="s">
        <v>978</v>
      </c>
      <c r="F131" s="166" t="s">
        <v>979</v>
      </c>
      <c r="G131" s="167" t="s">
        <v>427</v>
      </c>
      <c r="H131" s="168">
        <v>1</v>
      </c>
      <c r="I131" s="169">
        <v>0</v>
      </c>
      <c r="J131" s="169">
        <f>ROUND(I131*H131,2)</f>
        <v>0</v>
      </c>
      <c r="K131" s="166" t="s">
        <v>1</v>
      </c>
      <c r="L131" s="32"/>
      <c r="M131" s="170" t="s">
        <v>1</v>
      </c>
      <c r="N131" s="171" t="s">
        <v>36</v>
      </c>
      <c r="O131" s="172">
        <v>0</v>
      </c>
      <c r="P131" s="172">
        <f>O131*H131</f>
        <v>0</v>
      </c>
      <c r="Q131" s="172">
        <v>0</v>
      </c>
      <c r="R131" s="172">
        <f>Q131*H131</f>
        <v>0</v>
      </c>
      <c r="S131" s="172">
        <v>0</v>
      </c>
      <c r="T131" s="173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74" t="s">
        <v>86</v>
      </c>
      <c r="AT131" s="174" t="s">
        <v>158</v>
      </c>
      <c r="AU131" s="174" t="s">
        <v>76</v>
      </c>
      <c r="AY131" s="18" t="s">
        <v>156</v>
      </c>
      <c r="BE131" s="175">
        <f>IF(N131="základní",J131,0)</f>
        <v>0</v>
      </c>
      <c r="BF131" s="175">
        <f>IF(N131="snížená",J131,0)</f>
        <v>0</v>
      </c>
      <c r="BG131" s="175">
        <f>IF(N131="zákl. přenesená",J131,0)</f>
        <v>0</v>
      </c>
      <c r="BH131" s="175">
        <f>IF(N131="sníž. přenesená",J131,0)</f>
        <v>0</v>
      </c>
      <c r="BI131" s="175">
        <f>IF(N131="nulová",J131,0)</f>
        <v>0</v>
      </c>
      <c r="BJ131" s="18" t="s">
        <v>76</v>
      </c>
      <c r="BK131" s="175">
        <f>ROUND(I131*H131,2)</f>
        <v>0</v>
      </c>
      <c r="BL131" s="18" t="s">
        <v>86</v>
      </c>
      <c r="BM131" s="174" t="s">
        <v>8</v>
      </c>
    </row>
    <row r="132" s="2" customFormat="1">
      <c r="A132" s="31"/>
      <c r="B132" s="32"/>
      <c r="C132" s="31"/>
      <c r="D132" s="176" t="s">
        <v>162</v>
      </c>
      <c r="E132" s="31"/>
      <c r="F132" s="177" t="s">
        <v>979</v>
      </c>
      <c r="G132" s="31"/>
      <c r="H132" s="31"/>
      <c r="I132" s="31"/>
      <c r="J132" s="31"/>
      <c r="K132" s="31"/>
      <c r="L132" s="32"/>
      <c r="M132" s="178"/>
      <c r="N132" s="179"/>
      <c r="O132" s="69"/>
      <c r="P132" s="69"/>
      <c r="Q132" s="69"/>
      <c r="R132" s="69"/>
      <c r="S132" s="69"/>
      <c r="T132" s="70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T132" s="18" t="s">
        <v>162</v>
      </c>
      <c r="AU132" s="18" t="s">
        <v>76</v>
      </c>
    </row>
    <row r="133" s="2" customFormat="1" ht="16.5" customHeight="1">
      <c r="A133" s="31"/>
      <c r="B133" s="163"/>
      <c r="C133" s="164" t="s">
        <v>95</v>
      </c>
      <c r="D133" s="164" t="s">
        <v>158</v>
      </c>
      <c r="E133" s="165" t="s">
        <v>980</v>
      </c>
      <c r="F133" s="166" t="s">
        <v>981</v>
      </c>
      <c r="G133" s="167" t="s">
        <v>427</v>
      </c>
      <c r="H133" s="168">
        <v>2</v>
      </c>
      <c r="I133" s="169">
        <v>0</v>
      </c>
      <c r="J133" s="169">
        <f>ROUND(I133*H133,2)</f>
        <v>0</v>
      </c>
      <c r="K133" s="166" t="s">
        <v>1</v>
      </c>
      <c r="L133" s="32"/>
      <c r="M133" s="170" t="s">
        <v>1</v>
      </c>
      <c r="N133" s="171" t="s">
        <v>36</v>
      </c>
      <c r="O133" s="172">
        <v>0</v>
      </c>
      <c r="P133" s="172">
        <f>O133*H133</f>
        <v>0</v>
      </c>
      <c r="Q133" s="172">
        <v>0</v>
      </c>
      <c r="R133" s="172">
        <f>Q133*H133</f>
        <v>0</v>
      </c>
      <c r="S133" s="172">
        <v>0</v>
      </c>
      <c r="T133" s="173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74" t="s">
        <v>86</v>
      </c>
      <c r="AT133" s="174" t="s">
        <v>158</v>
      </c>
      <c r="AU133" s="174" t="s">
        <v>76</v>
      </c>
      <c r="AY133" s="18" t="s">
        <v>156</v>
      </c>
      <c r="BE133" s="175">
        <f>IF(N133="základní",J133,0)</f>
        <v>0</v>
      </c>
      <c r="BF133" s="175">
        <f>IF(N133="snížená",J133,0)</f>
        <v>0</v>
      </c>
      <c r="BG133" s="175">
        <f>IF(N133="zákl. přenesená",J133,0)</f>
        <v>0</v>
      </c>
      <c r="BH133" s="175">
        <f>IF(N133="sníž. přenesená",J133,0)</f>
        <v>0</v>
      </c>
      <c r="BI133" s="175">
        <f>IF(N133="nulová",J133,0)</f>
        <v>0</v>
      </c>
      <c r="BJ133" s="18" t="s">
        <v>76</v>
      </c>
      <c r="BK133" s="175">
        <f>ROUND(I133*H133,2)</f>
        <v>0</v>
      </c>
      <c r="BL133" s="18" t="s">
        <v>86</v>
      </c>
      <c r="BM133" s="174" t="s">
        <v>188</v>
      </c>
    </row>
    <row r="134" s="2" customFormat="1">
      <c r="A134" s="31"/>
      <c r="B134" s="32"/>
      <c r="C134" s="31"/>
      <c r="D134" s="176" t="s">
        <v>162</v>
      </c>
      <c r="E134" s="31"/>
      <c r="F134" s="177" t="s">
        <v>981</v>
      </c>
      <c r="G134" s="31"/>
      <c r="H134" s="31"/>
      <c r="I134" s="31"/>
      <c r="J134" s="31"/>
      <c r="K134" s="31"/>
      <c r="L134" s="32"/>
      <c r="M134" s="178"/>
      <c r="N134" s="179"/>
      <c r="O134" s="69"/>
      <c r="P134" s="69"/>
      <c r="Q134" s="69"/>
      <c r="R134" s="69"/>
      <c r="S134" s="69"/>
      <c r="T134" s="70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T134" s="18" t="s">
        <v>162</v>
      </c>
      <c r="AU134" s="18" t="s">
        <v>76</v>
      </c>
    </row>
    <row r="135" s="2" customFormat="1" ht="16.5" customHeight="1">
      <c r="A135" s="31"/>
      <c r="B135" s="163"/>
      <c r="C135" s="164" t="s">
        <v>177</v>
      </c>
      <c r="D135" s="164" t="s">
        <v>158</v>
      </c>
      <c r="E135" s="165" t="s">
        <v>982</v>
      </c>
      <c r="F135" s="166" t="s">
        <v>983</v>
      </c>
      <c r="G135" s="167" t="s">
        <v>427</v>
      </c>
      <c r="H135" s="168">
        <v>1</v>
      </c>
      <c r="I135" s="169">
        <v>0</v>
      </c>
      <c r="J135" s="169">
        <f>ROUND(I135*H135,2)</f>
        <v>0</v>
      </c>
      <c r="K135" s="166" t="s">
        <v>1</v>
      </c>
      <c r="L135" s="32"/>
      <c r="M135" s="170" t="s">
        <v>1</v>
      </c>
      <c r="N135" s="171" t="s">
        <v>36</v>
      </c>
      <c r="O135" s="172">
        <v>0</v>
      </c>
      <c r="P135" s="172">
        <f>O135*H135</f>
        <v>0</v>
      </c>
      <c r="Q135" s="172">
        <v>0</v>
      </c>
      <c r="R135" s="172">
        <f>Q135*H135</f>
        <v>0</v>
      </c>
      <c r="S135" s="172">
        <v>0</v>
      </c>
      <c r="T135" s="173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4" t="s">
        <v>86</v>
      </c>
      <c r="AT135" s="174" t="s">
        <v>158</v>
      </c>
      <c r="AU135" s="174" t="s">
        <v>76</v>
      </c>
      <c r="AY135" s="18" t="s">
        <v>156</v>
      </c>
      <c r="BE135" s="175">
        <f>IF(N135="základní",J135,0)</f>
        <v>0</v>
      </c>
      <c r="BF135" s="175">
        <f>IF(N135="snížená",J135,0)</f>
        <v>0</v>
      </c>
      <c r="BG135" s="175">
        <f>IF(N135="zákl. přenesená",J135,0)</f>
        <v>0</v>
      </c>
      <c r="BH135" s="175">
        <f>IF(N135="sníž. přenesená",J135,0)</f>
        <v>0</v>
      </c>
      <c r="BI135" s="175">
        <f>IF(N135="nulová",J135,0)</f>
        <v>0</v>
      </c>
      <c r="BJ135" s="18" t="s">
        <v>76</v>
      </c>
      <c r="BK135" s="175">
        <f>ROUND(I135*H135,2)</f>
        <v>0</v>
      </c>
      <c r="BL135" s="18" t="s">
        <v>86</v>
      </c>
      <c r="BM135" s="174" t="s">
        <v>193</v>
      </c>
    </row>
    <row r="136" s="2" customFormat="1">
      <c r="A136" s="31"/>
      <c r="B136" s="32"/>
      <c r="C136" s="31"/>
      <c r="D136" s="176" t="s">
        <v>162</v>
      </c>
      <c r="E136" s="31"/>
      <c r="F136" s="177" t="s">
        <v>983</v>
      </c>
      <c r="G136" s="31"/>
      <c r="H136" s="31"/>
      <c r="I136" s="31"/>
      <c r="J136" s="31"/>
      <c r="K136" s="31"/>
      <c r="L136" s="32"/>
      <c r="M136" s="178"/>
      <c r="N136" s="179"/>
      <c r="O136" s="69"/>
      <c r="P136" s="69"/>
      <c r="Q136" s="69"/>
      <c r="R136" s="69"/>
      <c r="S136" s="69"/>
      <c r="T136" s="70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T136" s="18" t="s">
        <v>162</v>
      </c>
      <c r="AU136" s="18" t="s">
        <v>76</v>
      </c>
    </row>
    <row r="137" s="2" customFormat="1" ht="16.5" customHeight="1">
      <c r="A137" s="31"/>
      <c r="B137" s="163"/>
      <c r="C137" s="164" t="s">
        <v>98</v>
      </c>
      <c r="D137" s="164" t="s">
        <v>158</v>
      </c>
      <c r="E137" s="165" t="s">
        <v>984</v>
      </c>
      <c r="F137" s="166" t="s">
        <v>985</v>
      </c>
      <c r="G137" s="167" t="s">
        <v>427</v>
      </c>
      <c r="H137" s="168">
        <v>2</v>
      </c>
      <c r="I137" s="169">
        <v>0</v>
      </c>
      <c r="J137" s="169">
        <f>ROUND(I137*H137,2)</f>
        <v>0</v>
      </c>
      <c r="K137" s="166" t="s">
        <v>1</v>
      </c>
      <c r="L137" s="32"/>
      <c r="M137" s="170" t="s">
        <v>1</v>
      </c>
      <c r="N137" s="171" t="s">
        <v>36</v>
      </c>
      <c r="O137" s="172">
        <v>0</v>
      </c>
      <c r="P137" s="172">
        <f>O137*H137</f>
        <v>0</v>
      </c>
      <c r="Q137" s="172">
        <v>0</v>
      </c>
      <c r="R137" s="172">
        <f>Q137*H137</f>
        <v>0</v>
      </c>
      <c r="S137" s="172">
        <v>0</v>
      </c>
      <c r="T137" s="173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4" t="s">
        <v>86</v>
      </c>
      <c r="AT137" s="174" t="s">
        <v>158</v>
      </c>
      <c r="AU137" s="174" t="s">
        <v>76</v>
      </c>
      <c r="AY137" s="18" t="s">
        <v>156</v>
      </c>
      <c r="BE137" s="175">
        <f>IF(N137="základní",J137,0)</f>
        <v>0</v>
      </c>
      <c r="BF137" s="175">
        <f>IF(N137="snížená",J137,0)</f>
        <v>0</v>
      </c>
      <c r="BG137" s="175">
        <f>IF(N137="zákl. přenesená",J137,0)</f>
        <v>0</v>
      </c>
      <c r="BH137" s="175">
        <f>IF(N137="sníž. přenesená",J137,0)</f>
        <v>0</v>
      </c>
      <c r="BI137" s="175">
        <f>IF(N137="nulová",J137,0)</f>
        <v>0</v>
      </c>
      <c r="BJ137" s="18" t="s">
        <v>76</v>
      </c>
      <c r="BK137" s="175">
        <f>ROUND(I137*H137,2)</f>
        <v>0</v>
      </c>
      <c r="BL137" s="18" t="s">
        <v>86</v>
      </c>
      <c r="BM137" s="174" t="s">
        <v>198</v>
      </c>
    </row>
    <row r="138" s="2" customFormat="1">
      <c r="A138" s="31"/>
      <c r="B138" s="32"/>
      <c r="C138" s="31"/>
      <c r="D138" s="176" t="s">
        <v>162</v>
      </c>
      <c r="E138" s="31"/>
      <c r="F138" s="177" t="s">
        <v>985</v>
      </c>
      <c r="G138" s="31"/>
      <c r="H138" s="31"/>
      <c r="I138" s="31"/>
      <c r="J138" s="31"/>
      <c r="K138" s="31"/>
      <c r="L138" s="32"/>
      <c r="M138" s="178"/>
      <c r="N138" s="179"/>
      <c r="O138" s="69"/>
      <c r="P138" s="69"/>
      <c r="Q138" s="69"/>
      <c r="R138" s="69"/>
      <c r="S138" s="69"/>
      <c r="T138" s="70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T138" s="18" t="s">
        <v>162</v>
      </c>
      <c r="AU138" s="18" t="s">
        <v>76</v>
      </c>
    </row>
    <row r="139" s="2" customFormat="1" ht="16.5" customHeight="1">
      <c r="A139" s="31"/>
      <c r="B139" s="163"/>
      <c r="C139" s="164" t="s">
        <v>104</v>
      </c>
      <c r="D139" s="164" t="s">
        <v>158</v>
      </c>
      <c r="E139" s="165" t="s">
        <v>986</v>
      </c>
      <c r="F139" s="166" t="s">
        <v>987</v>
      </c>
      <c r="G139" s="167" t="s">
        <v>427</v>
      </c>
      <c r="H139" s="168">
        <v>1</v>
      </c>
      <c r="I139" s="169">
        <v>0</v>
      </c>
      <c r="J139" s="169">
        <f>ROUND(I139*H139,2)</f>
        <v>0</v>
      </c>
      <c r="K139" s="166" t="s">
        <v>1</v>
      </c>
      <c r="L139" s="32"/>
      <c r="M139" s="170" t="s">
        <v>1</v>
      </c>
      <c r="N139" s="171" t="s">
        <v>36</v>
      </c>
      <c r="O139" s="172">
        <v>0</v>
      </c>
      <c r="P139" s="172">
        <f>O139*H139</f>
        <v>0</v>
      </c>
      <c r="Q139" s="172">
        <v>0</v>
      </c>
      <c r="R139" s="172">
        <f>Q139*H139</f>
        <v>0</v>
      </c>
      <c r="S139" s="172">
        <v>0</v>
      </c>
      <c r="T139" s="173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4" t="s">
        <v>86</v>
      </c>
      <c r="AT139" s="174" t="s">
        <v>158</v>
      </c>
      <c r="AU139" s="174" t="s">
        <v>76</v>
      </c>
      <c r="AY139" s="18" t="s">
        <v>156</v>
      </c>
      <c r="BE139" s="175">
        <f>IF(N139="základní",J139,0)</f>
        <v>0</v>
      </c>
      <c r="BF139" s="175">
        <f>IF(N139="snížená",J139,0)</f>
        <v>0</v>
      </c>
      <c r="BG139" s="175">
        <f>IF(N139="zákl. přenesená",J139,0)</f>
        <v>0</v>
      </c>
      <c r="BH139" s="175">
        <f>IF(N139="sníž. přenesená",J139,0)</f>
        <v>0</v>
      </c>
      <c r="BI139" s="175">
        <f>IF(N139="nulová",J139,0)</f>
        <v>0</v>
      </c>
      <c r="BJ139" s="18" t="s">
        <v>76</v>
      </c>
      <c r="BK139" s="175">
        <f>ROUND(I139*H139,2)</f>
        <v>0</v>
      </c>
      <c r="BL139" s="18" t="s">
        <v>86</v>
      </c>
      <c r="BM139" s="174" t="s">
        <v>202</v>
      </c>
    </row>
    <row r="140" s="2" customFormat="1">
      <c r="A140" s="31"/>
      <c r="B140" s="32"/>
      <c r="C140" s="31"/>
      <c r="D140" s="176" t="s">
        <v>162</v>
      </c>
      <c r="E140" s="31"/>
      <c r="F140" s="177" t="s">
        <v>987</v>
      </c>
      <c r="G140" s="31"/>
      <c r="H140" s="31"/>
      <c r="I140" s="31"/>
      <c r="J140" s="31"/>
      <c r="K140" s="31"/>
      <c r="L140" s="32"/>
      <c r="M140" s="178"/>
      <c r="N140" s="179"/>
      <c r="O140" s="69"/>
      <c r="P140" s="69"/>
      <c r="Q140" s="69"/>
      <c r="R140" s="69"/>
      <c r="S140" s="69"/>
      <c r="T140" s="70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T140" s="18" t="s">
        <v>162</v>
      </c>
      <c r="AU140" s="18" t="s">
        <v>76</v>
      </c>
    </row>
    <row r="141" s="2" customFormat="1" ht="16.5" customHeight="1">
      <c r="A141" s="31"/>
      <c r="B141" s="163"/>
      <c r="C141" s="164" t="s">
        <v>107</v>
      </c>
      <c r="D141" s="164" t="s">
        <v>158</v>
      </c>
      <c r="E141" s="165" t="s">
        <v>988</v>
      </c>
      <c r="F141" s="166" t="s">
        <v>989</v>
      </c>
      <c r="G141" s="167" t="s">
        <v>427</v>
      </c>
      <c r="H141" s="168">
        <v>7</v>
      </c>
      <c r="I141" s="169">
        <v>0</v>
      </c>
      <c r="J141" s="169">
        <f>ROUND(I141*H141,2)</f>
        <v>0</v>
      </c>
      <c r="K141" s="166" t="s">
        <v>1</v>
      </c>
      <c r="L141" s="32"/>
      <c r="M141" s="170" t="s">
        <v>1</v>
      </c>
      <c r="N141" s="171" t="s">
        <v>36</v>
      </c>
      <c r="O141" s="172">
        <v>0</v>
      </c>
      <c r="P141" s="172">
        <f>O141*H141</f>
        <v>0</v>
      </c>
      <c r="Q141" s="172">
        <v>0</v>
      </c>
      <c r="R141" s="172">
        <f>Q141*H141</f>
        <v>0</v>
      </c>
      <c r="S141" s="172">
        <v>0</v>
      </c>
      <c r="T141" s="173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4" t="s">
        <v>86</v>
      </c>
      <c r="AT141" s="174" t="s">
        <v>158</v>
      </c>
      <c r="AU141" s="174" t="s">
        <v>76</v>
      </c>
      <c r="AY141" s="18" t="s">
        <v>156</v>
      </c>
      <c r="BE141" s="175">
        <f>IF(N141="základní",J141,0)</f>
        <v>0</v>
      </c>
      <c r="BF141" s="175">
        <f>IF(N141="snížená",J141,0)</f>
        <v>0</v>
      </c>
      <c r="BG141" s="175">
        <f>IF(N141="zákl. přenesená",J141,0)</f>
        <v>0</v>
      </c>
      <c r="BH141" s="175">
        <f>IF(N141="sníž. přenesená",J141,0)</f>
        <v>0</v>
      </c>
      <c r="BI141" s="175">
        <f>IF(N141="nulová",J141,0)</f>
        <v>0</v>
      </c>
      <c r="BJ141" s="18" t="s">
        <v>76</v>
      </c>
      <c r="BK141" s="175">
        <f>ROUND(I141*H141,2)</f>
        <v>0</v>
      </c>
      <c r="BL141" s="18" t="s">
        <v>86</v>
      </c>
      <c r="BM141" s="174" t="s">
        <v>208</v>
      </c>
    </row>
    <row r="142" s="2" customFormat="1">
      <c r="A142" s="31"/>
      <c r="B142" s="32"/>
      <c r="C142" s="31"/>
      <c r="D142" s="176" t="s">
        <v>162</v>
      </c>
      <c r="E142" s="31"/>
      <c r="F142" s="177" t="s">
        <v>989</v>
      </c>
      <c r="G142" s="31"/>
      <c r="H142" s="31"/>
      <c r="I142" s="31"/>
      <c r="J142" s="31"/>
      <c r="K142" s="31"/>
      <c r="L142" s="32"/>
      <c r="M142" s="178"/>
      <c r="N142" s="179"/>
      <c r="O142" s="69"/>
      <c r="P142" s="69"/>
      <c r="Q142" s="69"/>
      <c r="R142" s="69"/>
      <c r="S142" s="69"/>
      <c r="T142" s="70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T142" s="18" t="s">
        <v>162</v>
      </c>
      <c r="AU142" s="18" t="s">
        <v>76</v>
      </c>
    </row>
    <row r="143" s="2" customFormat="1" ht="16.5" customHeight="1">
      <c r="A143" s="31"/>
      <c r="B143" s="163"/>
      <c r="C143" s="164" t="s">
        <v>8</v>
      </c>
      <c r="D143" s="164" t="s">
        <v>158</v>
      </c>
      <c r="E143" s="165" t="s">
        <v>990</v>
      </c>
      <c r="F143" s="166" t="s">
        <v>991</v>
      </c>
      <c r="G143" s="167" t="s">
        <v>427</v>
      </c>
      <c r="H143" s="168">
        <v>1</v>
      </c>
      <c r="I143" s="169">
        <v>0</v>
      </c>
      <c r="J143" s="169">
        <f>ROUND(I143*H143,2)</f>
        <v>0</v>
      </c>
      <c r="K143" s="166" t="s">
        <v>1</v>
      </c>
      <c r="L143" s="32"/>
      <c r="M143" s="170" t="s">
        <v>1</v>
      </c>
      <c r="N143" s="171" t="s">
        <v>36</v>
      </c>
      <c r="O143" s="172">
        <v>0</v>
      </c>
      <c r="P143" s="172">
        <f>O143*H143</f>
        <v>0</v>
      </c>
      <c r="Q143" s="172">
        <v>0</v>
      </c>
      <c r="R143" s="172">
        <f>Q143*H143</f>
        <v>0</v>
      </c>
      <c r="S143" s="172">
        <v>0</v>
      </c>
      <c r="T143" s="173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4" t="s">
        <v>86</v>
      </c>
      <c r="AT143" s="174" t="s">
        <v>158</v>
      </c>
      <c r="AU143" s="174" t="s">
        <v>76</v>
      </c>
      <c r="AY143" s="18" t="s">
        <v>156</v>
      </c>
      <c r="BE143" s="175">
        <f>IF(N143="základní",J143,0)</f>
        <v>0</v>
      </c>
      <c r="BF143" s="175">
        <f>IF(N143="snížená",J143,0)</f>
        <v>0</v>
      </c>
      <c r="BG143" s="175">
        <f>IF(N143="zákl. přenesená",J143,0)</f>
        <v>0</v>
      </c>
      <c r="BH143" s="175">
        <f>IF(N143="sníž. přenesená",J143,0)</f>
        <v>0</v>
      </c>
      <c r="BI143" s="175">
        <f>IF(N143="nulová",J143,0)</f>
        <v>0</v>
      </c>
      <c r="BJ143" s="18" t="s">
        <v>76</v>
      </c>
      <c r="BK143" s="175">
        <f>ROUND(I143*H143,2)</f>
        <v>0</v>
      </c>
      <c r="BL143" s="18" t="s">
        <v>86</v>
      </c>
      <c r="BM143" s="174" t="s">
        <v>213</v>
      </c>
    </row>
    <row r="144" s="2" customFormat="1">
      <c r="A144" s="31"/>
      <c r="B144" s="32"/>
      <c r="C144" s="31"/>
      <c r="D144" s="176" t="s">
        <v>162</v>
      </c>
      <c r="E144" s="31"/>
      <c r="F144" s="177" t="s">
        <v>991</v>
      </c>
      <c r="G144" s="31"/>
      <c r="H144" s="31"/>
      <c r="I144" s="31"/>
      <c r="J144" s="31"/>
      <c r="K144" s="31"/>
      <c r="L144" s="32"/>
      <c r="M144" s="178"/>
      <c r="N144" s="179"/>
      <c r="O144" s="69"/>
      <c r="P144" s="69"/>
      <c r="Q144" s="69"/>
      <c r="R144" s="69"/>
      <c r="S144" s="69"/>
      <c r="T144" s="70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T144" s="18" t="s">
        <v>162</v>
      </c>
      <c r="AU144" s="18" t="s">
        <v>76</v>
      </c>
    </row>
    <row r="145" s="2" customFormat="1" ht="24.15" customHeight="1">
      <c r="A145" s="31"/>
      <c r="B145" s="163"/>
      <c r="C145" s="164" t="s">
        <v>215</v>
      </c>
      <c r="D145" s="164" t="s">
        <v>158</v>
      </c>
      <c r="E145" s="165" t="s">
        <v>992</v>
      </c>
      <c r="F145" s="166" t="s">
        <v>993</v>
      </c>
      <c r="G145" s="167" t="s">
        <v>427</v>
      </c>
      <c r="H145" s="168">
        <v>1</v>
      </c>
      <c r="I145" s="169">
        <v>0</v>
      </c>
      <c r="J145" s="169">
        <f>ROUND(I145*H145,2)</f>
        <v>0</v>
      </c>
      <c r="K145" s="166" t="s">
        <v>1</v>
      </c>
      <c r="L145" s="32"/>
      <c r="M145" s="170" t="s">
        <v>1</v>
      </c>
      <c r="N145" s="171" t="s">
        <v>36</v>
      </c>
      <c r="O145" s="172">
        <v>0</v>
      </c>
      <c r="P145" s="172">
        <f>O145*H145</f>
        <v>0</v>
      </c>
      <c r="Q145" s="172">
        <v>0</v>
      </c>
      <c r="R145" s="172">
        <f>Q145*H145</f>
        <v>0</v>
      </c>
      <c r="S145" s="172">
        <v>0</v>
      </c>
      <c r="T145" s="173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4" t="s">
        <v>86</v>
      </c>
      <c r="AT145" s="174" t="s">
        <v>158</v>
      </c>
      <c r="AU145" s="174" t="s">
        <v>76</v>
      </c>
      <c r="AY145" s="18" t="s">
        <v>156</v>
      </c>
      <c r="BE145" s="175">
        <f>IF(N145="základní",J145,0)</f>
        <v>0</v>
      </c>
      <c r="BF145" s="175">
        <f>IF(N145="snížená",J145,0)</f>
        <v>0</v>
      </c>
      <c r="BG145" s="175">
        <f>IF(N145="zákl. přenesená",J145,0)</f>
        <v>0</v>
      </c>
      <c r="BH145" s="175">
        <f>IF(N145="sníž. přenesená",J145,0)</f>
        <v>0</v>
      </c>
      <c r="BI145" s="175">
        <f>IF(N145="nulová",J145,0)</f>
        <v>0</v>
      </c>
      <c r="BJ145" s="18" t="s">
        <v>76</v>
      </c>
      <c r="BK145" s="175">
        <f>ROUND(I145*H145,2)</f>
        <v>0</v>
      </c>
      <c r="BL145" s="18" t="s">
        <v>86</v>
      </c>
      <c r="BM145" s="174" t="s">
        <v>218</v>
      </c>
    </row>
    <row r="146" s="2" customFormat="1">
      <c r="A146" s="31"/>
      <c r="B146" s="32"/>
      <c r="C146" s="31"/>
      <c r="D146" s="176" t="s">
        <v>162</v>
      </c>
      <c r="E146" s="31"/>
      <c r="F146" s="177" t="s">
        <v>993</v>
      </c>
      <c r="G146" s="31"/>
      <c r="H146" s="31"/>
      <c r="I146" s="31"/>
      <c r="J146" s="31"/>
      <c r="K146" s="31"/>
      <c r="L146" s="32"/>
      <c r="M146" s="178"/>
      <c r="N146" s="179"/>
      <c r="O146" s="69"/>
      <c r="P146" s="69"/>
      <c r="Q146" s="69"/>
      <c r="R146" s="69"/>
      <c r="S146" s="69"/>
      <c r="T146" s="70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T146" s="18" t="s">
        <v>162</v>
      </c>
      <c r="AU146" s="18" t="s">
        <v>76</v>
      </c>
    </row>
    <row r="147" s="2" customFormat="1" ht="16.5" customHeight="1">
      <c r="A147" s="31"/>
      <c r="B147" s="163"/>
      <c r="C147" s="164" t="s">
        <v>188</v>
      </c>
      <c r="D147" s="164" t="s">
        <v>158</v>
      </c>
      <c r="E147" s="165" t="s">
        <v>994</v>
      </c>
      <c r="F147" s="166" t="s">
        <v>995</v>
      </c>
      <c r="G147" s="167" t="s">
        <v>427</v>
      </c>
      <c r="H147" s="168">
        <v>1</v>
      </c>
      <c r="I147" s="169">
        <v>0</v>
      </c>
      <c r="J147" s="169">
        <f>ROUND(I147*H147,2)</f>
        <v>0</v>
      </c>
      <c r="K147" s="166" t="s">
        <v>1</v>
      </c>
      <c r="L147" s="32"/>
      <c r="M147" s="170" t="s">
        <v>1</v>
      </c>
      <c r="N147" s="171" t="s">
        <v>36</v>
      </c>
      <c r="O147" s="172">
        <v>0</v>
      </c>
      <c r="P147" s="172">
        <f>O147*H147</f>
        <v>0</v>
      </c>
      <c r="Q147" s="172">
        <v>0</v>
      </c>
      <c r="R147" s="172">
        <f>Q147*H147</f>
        <v>0</v>
      </c>
      <c r="S147" s="172">
        <v>0</v>
      </c>
      <c r="T147" s="173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4" t="s">
        <v>86</v>
      </c>
      <c r="AT147" s="174" t="s">
        <v>158</v>
      </c>
      <c r="AU147" s="174" t="s">
        <v>76</v>
      </c>
      <c r="AY147" s="18" t="s">
        <v>156</v>
      </c>
      <c r="BE147" s="175">
        <f>IF(N147="základní",J147,0)</f>
        <v>0</v>
      </c>
      <c r="BF147" s="175">
        <f>IF(N147="snížená",J147,0)</f>
        <v>0</v>
      </c>
      <c r="BG147" s="175">
        <f>IF(N147="zákl. přenesená",J147,0)</f>
        <v>0</v>
      </c>
      <c r="BH147" s="175">
        <f>IF(N147="sníž. přenesená",J147,0)</f>
        <v>0</v>
      </c>
      <c r="BI147" s="175">
        <f>IF(N147="nulová",J147,0)</f>
        <v>0</v>
      </c>
      <c r="BJ147" s="18" t="s">
        <v>76</v>
      </c>
      <c r="BK147" s="175">
        <f>ROUND(I147*H147,2)</f>
        <v>0</v>
      </c>
      <c r="BL147" s="18" t="s">
        <v>86</v>
      </c>
      <c r="BM147" s="174" t="s">
        <v>222</v>
      </c>
    </row>
    <row r="148" s="2" customFormat="1">
      <c r="A148" s="31"/>
      <c r="B148" s="32"/>
      <c r="C148" s="31"/>
      <c r="D148" s="176" t="s">
        <v>162</v>
      </c>
      <c r="E148" s="31"/>
      <c r="F148" s="177" t="s">
        <v>995</v>
      </c>
      <c r="G148" s="31"/>
      <c r="H148" s="31"/>
      <c r="I148" s="31"/>
      <c r="J148" s="31"/>
      <c r="K148" s="31"/>
      <c r="L148" s="32"/>
      <c r="M148" s="178"/>
      <c r="N148" s="179"/>
      <c r="O148" s="69"/>
      <c r="P148" s="69"/>
      <c r="Q148" s="69"/>
      <c r="R148" s="69"/>
      <c r="S148" s="69"/>
      <c r="T148" s="70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T148" s="18" t="s">
        <v>162</v>
      </c>
      <c r="AU148" s="18" t="s">
        <v>76</v>
      </c>
    </row>
    <row r="149" s="2" customFormat="1" ht="16.5" customHeight="1">
      <c r="A149" s="31"/>
      <c r="B149" s="163"/>
      <c r="C149" s="164" t="s">
        <v>226</v>
      </c>
      <c r="D149" s="164" t="s">
        <v>158</v>
      </c>
      <c r="E149" s="165" t="s">
        <v>996</v>
      </c>
      <c r="F149" s="166" t="s">
        <v>997</v>
      </c>
      <c r="G149" s="167" t="s">
        <v>427</v>
      </c>
      <c r="H149" s="168">
        <v>2</v>
      </c>
      <c r="I149" s="169">
        <v>0</v>
      </c>
      <c r="J149" s="169">
        <f>ROUND(I149*H149,2)</f>
        <v>0</v>
      </c>
      <c r="K149" s="166" t="s">
        <v>1</v>
      </c>
      <c r="L149" s="32"/>
      <c r="M149" s="170" t="s">
        <v>1</v>
      </c>
      <c r="N149" s="171" t="s">
        <v>36</v>
      </c>
      <c r="O149" s="172">
        <v>0</v>
      </c>
      <c r="P149" s="172">
        <f>O149*H149</f>
        <v>0</v>
      </c>
      <c r="Q149" s="172">
        <v>0</v>
      </c>
      <c r="R149" s="172">
        <f>Q149*H149</f>
        <v>0</v>
      </c>
      <c r="S149" s="172">
        <v>0</v>
      </c>
      <c r="T149" s="173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4" t="s">
        <v>86</v>
      </c>
      <c r="AT149" s="174" t="s">
        <v>158</v>
      </c>
      <c r="AU149" s="174" t="s">
        <v>76</v>
      </c>
      <c r="AY149" s="18" t="s">
        <v>156</v>
      </c>
      <c r="BE149" s="175">
        <f>IF(N149="základní",J149,0)</f>
        <v>0</v>
      </c>
      <c r="BF149" s="175">
        <f>IF(N149="snížená",J149,0)</f>
        <v>0</v>
      </c>
      <c r="BG149" s="175">
        <f>IF(N149="zákl. přenesená",J149,0)</f>
        <v>0</v>
      </c>
      <c r="BH149" s="175">
        <f>IF(N149="sníž. přenesená",J149,0)</f>
        <v>0</v>
      </c>
      <c r="BI149" s="175">
        <f>IF(N149="nulová",J149,0)</f>
        <v>0</v>
      </c>
      <c r="BJ149" s="18" t="s">
        <v>76</v>
      </c>
      <c r="BK149" s="175">
        <f>ROUND(I149*H149,2)</f>
        <v>0</v>
      </c>
      <c r="BL149" s="18" t="s">
        <v>86</v>
      </c>
      <c r="BM149" s="174" t="s">
        <v>229</v>
      </c>
    </row>
    <row r="150" s="2" customFormat="1">
      <c r="A150" s="31"/>
      <c r="B150" s="32"/>
      <c r="C150" s="31"/>
      <c r="D150" s="176" t="s">
        <v>162</v>
      </c>
      <c r="E150" s="31"/>
      <c r="F150" s="177" t="s">
        <v>997</v>
      </c>
      <c r="G150" s="31"/>
      <c r="H150" s="31"/>
      <c r="I150" s="31"/>
      <c r="J150" s="31"/>
      <c r="K150" s="31"/>
      <c r="L150" s="32"/>
      <c r="M150" s="178"/>
      <c r="N150" s="179"/>
      <c r="O150" s="69"/>
      <c r="P150" s="69"/>
      <c r="Q150" s="69"/>
      <c r="R150" s="69"/>
      <c r="S150" s="69"/>
      <c r="T150" s="70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T150" s="18" t="s">
        <v>162</v>
      </c>
      <c r="AU150" s="18" t="s">
        <v>76</v>
      </c>
    </row>
    <row r="151" s="2" customFormat="1" ht="16.5" customHeight="1">
      <c r="A151" s="31"/>
      <c r="B151" s="163"/>
      <c r="C151" s="164" t="s">
        <v>193</v>
      </c>
      <c r="D151" s="164" t="s">
        <v>158</v>
      </c>
      <c r="E151" s="165" t="s">
        <v>998</v>
      </c>
      <c r="F151" s="166" t="s">
        <v>999</v>
      </c>
      <c r="G151" s="167" t="s">
        <v>427</v>
      </c>
      <c r="H151" s="168">
        <v>2</v>
      </c>
      <c r="I151" s="169">
        <v>0</v>
      </c>
      <c r="J151" s="169">
        <f>ROUND(I151*H151,2)</f>
        <v>0</v>
      </c>
      <c r="K151" s="166" t="s">
        <v>1</v>
      </c>
      <c r="L151" s="32"/>
      <c r="M151" s="170" t="s">
        <v>1</v>
      </c>
      <c r="N151" s="171" t="s">
        <v>36</v>
      </c>
      <c r="O151" s="172">
        <v>0</v>
      </c>
      <c r="P151" s="172">
        <f>O151*H151</f>
        <v>0</v>
      </c>
      <c r="Q151" s="172">
        <v>0</v>
      </c>
      <c r="R151" s="172">
        <f>Q151*H151</f>
        <v>0</v>
      </c>
      <c r="S151" s="172">
        <v>0</v>
      </c>
      <c r="T151" s="173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4" t="s">
        <v>86</v>
      </c>
      <c r="AT151" s="174" t="s">
        <v>158</v>
      </c>
      <c r="AU151" s="174" t="s">
        <v>76</v>
      </c>
      <c r="AY151" s="18" t="s">
        <v>156</v>
      </c>
      <c r="BE151" s="175">
        <f>IF(N151="základní",J151,0)</f>
        <v>0</v>
      </c>
      <c r="BF151" s="175">
        <f>IF(N151="snížená",J151,0)</f>
        <v>0</v>
      </c>
      <c r="BG151" s="175">
        <f>IF(N151="zákl. přenesená",J151,0)</f>
        <v>0</v>
      </c>
      <c r="BH151" s="175">
        <f>IF(N151="sníž. přenesená",J151,0)</f>
        <v>0</v>
      </c>
      <c r="BI151" s="175">
        <f>IF(N151="nulová",J151,0)</f>
        <v>0</v>
      </c>
      <c r="BJ151" s="18" t="s">
        <v>76</v>
      </c>
      <c r="BK151" s="175">
        <f>ROUND(I151*H151,2)</f>
        <v>0</v>
      </c>
      <c r="BL151" s="18" t="s">
        <v>86</v>
      </c>
      <c r="BM151" s="174" t="s">
        <v>235</v>
      </c>
    </row>
    <row r="152" s="2" customFormat="1">
      <c r="A152" s="31"/>
      <c r="B152" s="32"/>
      <c r="C152" s="31"/>
      <c r="D152" s="176" t="s">
        <v>162</v>
      </c>
      <c r="E152" s="31"/>
      <c r="F152" s="177" t="s">
        <v>999</v>
      </c>
      <c r="G152" s="31"/>
      <c r="H152" s="31"/>
      <c r="I152" s="31"/>
      <c r="J152" s="31"/>
      <c r="K152" s="31"/>
      <c r="L152" s="32"/>
      <c r="M152" s="178"/>
      <c r="N152" s="179"/>
      <c r="O152" s="69"/>
      <c r="P152" s="69"/>
      <c r="Q152" s="69"/>
      <c r="R152" s="69"/>
      <c r="S152" s="69"/>
      <c r="T152" s="70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T152" s="18" t="s">
        <v>162</v>
      </c>
      <c r="AU152" s="18" t="s">
        <v>76</v>
      </c>
    </row>
    <row r="153" s="2" customFormat="1" ht="16.5" customHeight="1">
      <c r="A153" s="31"/>
      <c r="B153" s="163"/>
      <c r="C153" s="164" t="s">
        <v>238</v>
      </c>
      <c r="D153" s="164" t="s">
        <v>158</v>
      </c>
      <c r="E153" s="165" t="s">
        <v>1000</v>
      </c>
      <c r="F153" s="166" t="s">
        <v>1001</v>
      </c>
      <c r="G153" s="167" t="s">
        <v>427</v>
      </c>
      <c r="H153" s="168">
        <v>24</v>
      </c>
      <c r="I153" s="169">
        <v>0</v>
      </c>
      <c r="J153" s="169">
        <f>ROUND(I153*H153,2)</f>
        <v>0</v>
      </c>
      <c r="K153" s="166" t="s">
        <v>1</v>
      </c>
      <c r="L153" s="32"/>
      <c r="M153" s="170" t="s">
        <v>1</v>
      </c>
      <c r="N153" s="171" t="s">
        <v>36</v>
      </c>
      <c r="O153" s="172">
        <v>0</v>
      </c>
      <c r="P153" s="172">
        <f>O153*H153</f>
        <v>0</v>
      </c>
      <c r="Q153" s="172">
        <v>0</v>
      </c>
      <c r="R153" s="172">
        <f>Q153*H153</f>
        <v>0</v>
      </c>
      <c r="S153" s="172">
        <v>0</v>
      </c>
      <c r="T153" s="173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4" t="s">
        <v>86</v>
      </c>
      <c r="AT153" s="174" t="s">
        <v>158</v>
      </c>
      <c r="AU153" s="174" t="s">
        <v>76</v>
      </c>
      <c r="AY153" s="18" t="s">
        <v>156</v>
      </c>
      <c r="BE153" s="175">
        <f>IF(N153="základní",J153,0)</f>
        <v>0</v>
      </c>
      <c r="BF153" s="175">
        <f>IF(N153="snížená",J153,0)</f>
        <v>0</v>
      </c>
      <c r="BG153" s="175">
        <f>IF(N153="zákl. přenesená",J153,0)</f>
        <v>0</v>
      </c>
      <c r="BH153" s="175">
        <f>IF(N153="sníž. přenesená",J153,0)</f>
        <v>0</v>
      </c>
      <c r="BI153" s="175">
        <f>IF(N153="nulová",J153,0)</f>
        <v>0</v>
      </c>
      <c r="BJ153" s="18" t="s">
        <v>76</v>
      </c>
      <c r="BK153" s="175">
        <f>ROUND(I153*H153,2)</f>
        <v>0</v>
      </c>
      <c r="BL153" s="18" t="s">
        <v>86</v>
      </c>
      <c r="BM153" s="174" t="s">
        <v>242</v>
      </c>
    </row>
    <row r="154" s="2" customFormat="1">
      <c r="A154" s="31"/>
      <c r="B154" s="32"/>
      <c r="C154" s="31"/>
      <c r="D154" s="176" t="s">
        <v>162</v>
      </c>
      <c r="E154" s="31"/>
      <c r="F154" s="177" t="s">
        <v>1001</v>
      </c>
      <c r="G154" s="31"/>
      <c r="H154" s="31"/>
      <c r="I154" s="31"/>
      <c r="J154" s="31"/>
      <c r="K154" s="31"/>
      <c r="L154" s="32"/>
      <c r="M154" s="178"/>
      <c r="N154" s="179"/>
      <c r="O154" s="69"/>
      <c r="P154" s="69"/>
      <c r="Q154" s="69"/>
      <c r="R154" s="69"/>
      <c r="S154" s="69"/>
      <c r="T154" s="70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T154" s="18" t="s">
        <v>162</v>
      </c>
      <c r="AU154" s="18" t="s">
        <v>76</v>
      </c>
    </row>
    <row r="155" s="2" customFormat="1" ht="16.5" customHeight="1">
      <c r="A155" s="31"/>
      <c r="B155" s="163"/>
      <c r="C155" s="164" t="s">
        <v>198</v>
      </c>
      <c r="D155" s="164" t="s">
        <v>158</v>
      </c>
      <c r="E155" s="165" t="s">
        <v>1002</v>
      </c>
      <c r="F155" s="166" t="s">
        <v>1003</v>
      </c>
      <c r="G155" s="167" t="s">
        <v>234</v>
      </c>
      <c r="H155" s="168">
        <v>1.5</v>
      </c>
      <c r="I155" s="169">
        <v>0</v>
      </c>
      <c r="J155" s="169">
        <f>ROUND(I155*H155,2)</f>
        <v>0</v>
      </c>
      <c r="K155" s="166" t="s">
        <v>1</v>
      </c>
      <c r="L155" s="32"/>
      <c r="M155" s="170" t="s">
        <v>1</v>
      </c>
      <c r="N155" s="171" t="s">
        <v>36</v>
      </c>
      <c r="O155" s="172">
        <v>0</v>
      </c>
      <c r="P155" s="172">
        <f>O155*H155</f>
        <v>0</v>
      </c>
      <c r="Q155" s="172">
        <v>0</v>
      </c>
      <c r="R155" s="172">
        <f>Q155*H155</f>
        <v>0</v>
      </c>
      <c r="S155" s="172">
        <v>0</v>
      </c>
      <c r="T155" s="173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4" t="s">
        <v>86</v>
      </c>
      <c r="AT155" s="174" t="s">
        <v>158</v>
      </c>
      <c r="AU155" s="174" t="s">
        <v>76</v>
      </c>
      <c r="AY155" s="18" t="s">
        <v>156</v>
      </c>
      <c r="BE155" s="175">
        <f>IF(N155="základní",J155,0)</f>
        <v>0</v>
      </c>
      <c r="BF155" s="175">
        <f>IF(N155="snížená",J155,0)</f>
        <v>0</v>
      </c>
      <c r="BG155" s="175">
        <f>IF(N155="zákl. přenesená",J155,0)</f>
        <v>0</v>
      </c>
      <c r="BH155" s="175">
        <f>IF(N155="sníž. přenesená",J155,0)</f>
        <v>0</v>
      </c>
      <c r="BI155" s="175">
        <f>IF(N155="nulová",J155,0)</f>
        <v>0</v>
      </c>
      <c r="BJ155" s="18" t="s">
        <v>76</v>
      </c>
      <c r="BK155" s="175">
        <f>ROUND(I155*H155,2)</f>
        <v>0</v>
      </c>
      <c r="BL155" s="18" t="s">
        <v>86</v>
      </c>
      <c r="BM155" s="174" t="s">
        <v>247</v>
      </c>
    </row>
    <row r="156" s="2" customFormat="1">
      <c r="A156" s="31"/>
      <c r="B156" s="32"/>
      <c r="C156" s="31"/>
      <c r="D156" s="176" t="s">
        <v>162</v>
      </c>
      <c r="E156" s="31"/>
      <c r="F156" s="177" t="s">
        <v>1003</v>
      </c>
      <c r="G156" s="31"/>
      <c r="H156" s="31"/>
      <c r="I156" s="31"/>
      <c r="J156" s="31"/>
      <c r="K156" s="31"/>
      <c r="L156" s="32"/>
      <c r="M156" s="178"/>
      <c r="N156" s="179"/>
      <c r="O156" s="69"/>
      <c r="P156" s="69"/>
      <c r="Q156" s="69"/>
      <c r="R156" s="69"/>
      <c r="S156" s="69"/>
      <c r="T156" s="70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T156" s="18" t="s">
        <v>162</v>
      </c>
      <c r="AU156" s="18" t="s">
        <v>76</v>
      </c>
    </row>
    <row r="157" s="2" customFormat="1" ht="16.5" customHeight="1">
      <c r="A157" s="31"/>
      <c r="B157" s="163"/>
      <c r="C157" s="164" t="s">
        <v>249</v>
      </c>
      <c r="D157" s="164" t="s">
        <v>158</v>
      </c>
      <c r="E157" s="165" t="s">
        <v>1004</v>
      </c>
      <c r="F157" s="166" t="s">
        <v>1005</v>
      </c>
      <c r="G157" s="167" t="s">
        <v>427</v>
      </c>
      <c r="H157" s="168">
        <v>6</v>
      </c>
      <c r="I157" s="169">
        <v>0</v>
      </c>
      <c r="J157" s="169">
        <f>ROUND(I157*H157,2)</f>
        <v>0</v>
      </c>
      <c r="K157" s="166" t="s">
        <v>1</v>
      </c>
      <c r="L157" s="32"/>
      <c r="M157" s="170" t="s">
        <v>1</v>
      </c>
      <c r="N157" s="171" t="s">
        <v>36</v>
      </c>
      <c r="O157" s="172">
        <v>0</v>
      </c>
      <c r="P157" s="172">
        <f>O157*H157</f>
        <v>0</v>
      </c>
      <c r="Q157" s="172">
        <v>0</v>
      </c>
      <c r="R157" s="172">
        <f>Q157*H157</f>
        <v>0</v>
      </c>
      <c r="S157" s="172">
        <v>0</v>
      </c>
      <c r="T157" s="173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4" t="s">
        <v>86</v>
      </c>
      <c r="AT157" s="174" t="s">
        <v>158</v>
      </c>
      <c r="AU157" s="174" t="s">
        <v>76</v>
      </c>
      <c r="AY157" s="18" t="s">
        <v>156</v>
      </c>
      <c r="BE157" s="175">
        <f>IF(N157="základní",J157,0)</f>
        <v>0</v>
      </c>
      <c r="BF157" s="175">
        <f>IF(N157="snížená",J157,0)</f>
        <v>0</v>
      </c>
      <c r="BG157" s="175">
        <f>IF(N157="zákl. přenesená",J157,0)</f>
        <v>0</v>
      </c>
      <c r="BH157" s="175">
        <f>IF(N157="sníž. přenesená",J157,0)</f>
        <v>0</v>
      </c>
      <c r="BI157" s="175">
        <f>IF(N157="nulová",J157,0)</f>
        <v>0</v>
      </c>
      <c r="BJ157" s="18" t="s">
        <v>76</v>
      </c>
      <c r="BK157" s="175">
        <f>ROUND(I157*H157,2)</f>
        <v>0</v>
      </c>
      <c r="BL157" s="18" t="s">
        <v>86</v>
      </c>
      <c r="BM157" s="174" t="s">
        <v>252</v>
      </c>
    </row>
    <row r="158" s="2" customFormat="1">
      <c r="A158" s="31"/>
      <c r="B158" s="32"/>
      <c r="C158" s="31"/>
      <c r="D158" s="176" t="s">
        <v>162</v>
      </c>
      <c r="E158" s="31"/>
      <c r="F158" s="177" t="s">
        <v>1005</v>
      </c>
      <c r="G158" s="31"/>
      <c r="H158" s="31"/>
      <c r="I158" s="31"/>
      <c r="J158" s="31"/>
      <c r="K158" s="31"/>
      <c r="L158" s="32"/>
      <c r="M158" s="178"/>
      <c r="N158" s="179"/>
      <c r="O158" s="69"/>
      <c r="P158" s="69"/>
      <c r="Q158" s="69"/>
      <c r="R158" s="69"/>
      <c r="S158" s="69"/>
      <c r="T158" s="70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T158" s="18" t="s">
        <v>162</v>
      </c>
      <c r="AU158" s="18" t="s">
        <v>76</v>
      </c>
    </row>
    <row r="159" s="2" customFormat="1" ht="16.5" customHeight="1">
      <c r="A159" s="31"/>
      <c r="B159" s="163"/>
      <c r="C159" s="164" t="s">
        <v>202</v>
      </c>
      <c r="D159" s="164" t="s">
        <v>158</v>
      </c>
      <c r="E159" s="165" t="s">
        <v>1006</v>
      </c>
      <c r="F159" s="166" t="s">
        <v>1007</v>
      </c>
      <c r="G159" s="167" t="s">
        <v>427</v>
      </c>
      <c r="H159" s="168">
        <v>1</v>
      </c>
      <c r="I159" s="169">
        <v>0</v>
      </c>
      <c r="J159" s="169">
        <f>ROUND(I159*H159,2)</f>
        <v>0</v>
      </c>
      <c r="K159" s="166" t="s">
        <v>1</v>
      </c>
      <c r="L159" s="32"/>
      <c r="M159" s="170" t="s">
        <v>1</v>
      </c>
      <c r="N159" s="171" t="s">
        <v>36</v>
      </c>
      <c r="O159" s="172">
        <v>0</v>
      </c>
      <c r="P159" s="172">
        <f>O159*H159</f>
        <v>0</v>
      </c>
      <c r="Q159" s="172">
        <v>0</v>
      </c>
      <c r="R159" s="172">
        <f>Q159*H159</f>
        <v>0</v>
      </c>
      <c r="S159" s="172">
        <v>0</v>
      </c>
      <c r="T159" s="173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4" t="s">
        <v>86</v>
      </c>
      <c r="AT159" s="174" t="s">
        <v>158</v>
      </c>
      <c r="AU159" s="174" t="s">
        <v>76</v>
      </c>
      <c r="AY159" s="18" t="s">
        <v>156</v>
      </c>
      <c r="BE159" s="175">
        <f>IF(N159="základní",J159,0)</f>
        <v>0</v>
      </c>
      <c r="BF159" s="175">
        <f>IF(N159="snížená",J159,0)</f>
        <v>0</v>
      </c>
      <c r="BG159" s="175">
        <f>IF(N159="zákl. přenesená",J159,0)</f>
        <v>0</v>
      </c>
      <c r="BH159" s="175">
        <f>IF(N159="sníž. přenesená",J159,0)</f>
        <v>0</v>
      </c>
      <c r="BI159" s="175">
        <f>IF(N159="nulová",J159,0)</f>
        <v>0</v>
      </c>
      <c r="BJ159" s="18" t="s">
        <v>76</v>
      </c>
      <c r="BK159" s="175">
        <f>ROUND(I159*H159,2)</f>
        <v>0</v>
      </c>
      <c r="BL159" s="18" t="s">
        <v>86</v>
      </c>
      <c r="BM159" s="174" t="s">
        <v>257</v>
      </c>
    </row>
    <row r="160" s="2" customFormat="1">
      <c r="A160" s="31"/>
      <c r="B160" s="32"/>
      <c r="C160" s="31"/>
      <c r="D160" s="176" t="s">
        <v>162</v>
      </c>
      <c r="E160" s="31"/>
      <c r="F160" s="177" t="s">
        <v>1007</v>
      </c>
      <c r="G160" s="31"/>
      <c r="H160" s="31"/>
      <c r="I160" s="31"/>
      <c r="J160" s="31"/>
      <c r="K160" s="31"/>
      <c r="L160" s="32"/>
      <c r="M160" s="178"/>
      <c r="N160" s="179"/>
      <c r="O160" s="69"/>
      <c r="P160" s="69"/>
      <c r="Q160" s="69"/>
      <c r="R160" s="69"/>
      <c r="S160" s="69"/>
      <c r="T160" s="70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T160" s="18" t="s">
        <v>162</v>
      </c>
      <c r="AU160" s="18" t="s">
        <v>76</v>
      </c>
    </row>
    <row r="161" s="2" customFormat="1" ht="16.5" customHeight="1">
      <c r="A161" s="31"/>
      <c r="B161" s="163"/>
      <c r="C161" s="164" t="s">
        <v>7</v>
      </c>
      <c r="D161" s="164" t="s">
        <v>158</v>
      </c>
      <c r="E161" s="165" t="s">
        <v>1008</v>
      </c>
      <c r="F161" s="166" t="s">
        <v>1009</v>
      </c>
      <c r="G161" s="167" t="s">
        <v>427</v>
      </c>
      <c r="H161" s="168">
        <v>1</v>
      </c>
      <c r="I161" s="169">
        <v>0</v>
      </c>
      <c r="J161" s="169">
        <f>ROUND(I161*H161,2)</f>
        <v>0</v>
      </c>
      <c r="K161" s="166" t="s">
        <v>1</v>
      </c>
      <c r="L161" s="32"/>
      <c r="M161" s="170" t="s">
        <v>1</v>
      </c>
      <c r="N161" s="171" t="s">
        <v>36</v>
      </c>
      <c r="O161" s="172">
        <v>0</v>
      </c>
      <c r="P161" s="172">
        <f>O161*H161</f>
        <v>0</v>
      </c>
      <c r="Q161" s="172">
        <v>0</v>
      </c>
      <c r="R161" s="172">
        <f>Q161*H161</f>
        <v>0</v>
      </c>
      <c r="S161" s="172">
        <v>0</v>
      </c>
      <c r="T161" s="173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4" t="s">
        <v>86</v>
      </c>
      <c r="AT161" s="174" t="s">
        <v>158</v>
      </c>
      <c r="AU161" s="174" t="s">
        <v>76</v>
      </c>
      <c r="AY161" s="18" t="s">
        <v>156</v>
      </c>
      <c r="BE161" s="175">
        <f>IF(N161="základní",J161,0)</f>
        <v>0</v>
      </c>
      <c r="BF161" s="175">
        <f>IF(N161="snížená",J161,0)</f>
        <v>0</v>
      </c>
      <c r="BG161" s="175">
        <f>IF(N161="zákl. přenesená",J161,0)</f>
        <v>0</v>
      </c>
      <c r="BH161" s="175">
        <f>IF(N161="sníž. přenesená",J161,0)</f>
        <v>0</v>
      </c>
      <c r="BI161" s="175">
        <f>IF(N161="nulová",J161,0)</f>
        <v>0</v>
      </c>
      <c r="BJ161" s="18" t="s">
        <v>76</v>
      </c>
      <c r="BK161" s="175">
        <f>ROUND(I161*H161,2)</f>
        <v>0</v>
      </c>
      <c r="BL161" s="18" t="s">
        <v>86</v>
      </c>
      <c r="BM161" s="174" t="s">
        <v>261</v>
      </c>
    </row>
    <row r="162" s="2" customFormat="1">
      <c r="A162" s="31"/>
      <c r="B162" s="32"/>
      <c r="C162" s="31"/>
      <c r="D162" s="176" t="s">
        <v>162</v>
      </c>
      <c r="E162" s="31"/>
      <c r="F162" s="177" t="s">
        <v>1009</v>
      </c>
      <c r="G162" s="31"/>
      <c r="H162" s="31"/>
      <c r="I162" s="31"/>
      <c r="J162" s="31"/>
      <c r="K162" s="31"/>
      <c r="L162" s="32"/>
      <c r="M162" s="178"/>
      <c r="N162" s="179"/>
      <c r="O162" s="69"/>
      <c r="P162" s="69"/>
      <c r="Q162" s="69"/>
      <c r="R162" s="69"/>
      <c r="S162" s="69"/>
      <c r="T162" s="70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T162" s="18" t="s">
        <v>162</v>
      </c>
      <c r="AU162" s="18" t="s">
        <v>76</v>
      </c>
    </row>
    <row r="163" s="2" customFormat="1" ht="16.5" customHeight="1">
      <c r="A163" s="31"/>
      <c r="B163" s="163"/>
      <c r="C163" s="164" t="s">
        <v>208</v>
      </c>
      <c r="D163" s="164" t="s">
        <v>158</v>
      </c>
      <c r="E163" s="165" t="s">
        <v>1010</v>
      </c>
      <c r="F163" s="166" t="s">
        <v>1011</v>
      </c>
      <c r="G163" s="167" t="s">
        <v>427</v>
      </c>
      <c r="H163" s="168">
        <v>1</v>
      </c>
      <c r="I163" s="169">
        <v>0</v>
      </c>
      <c r="J163" s="169">
        <f>ROUND(I163*H163,2)</f>
        <v>0</v>
      </c>
      <c r="K163" s="166" t="s">
        <v>1</v>
      </c>
      <c r="L163" s="32"/>
      <c r="M163" s="170" t="s">
        <v>1</v>
      </c>
      <c r="N163" s="171" t="s">
        <v>36</v>
      </c>
      <c r="O163" s="172">
        <v>0</v>
      </c>
      <c r="P163" s="172">
        <f>O163*H163</f>
        <v>0</v>
      </c>
      <c r="Q163" s="172">
        <v>0</v>
      </c>
      <c r="R163" s="172">
        <f>Q163*H163</f>
        <v>0</v>
      </c>
      <c r="S163" s="172">
        <v>0</v>
      </c>
      <c r="T163" s="173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4" t="s">
        <v>86</v>
      </c>
      <c r="AT163" s="174" t="s">
        <v>158</v>
      </c>
      <c r="AU163" s="174" t="s">
        <v>76</v>
      </c>
      <c r="AY163" s="18" t="s">
        <v>156</v>
      </c>
      <c r="BE163" s="175">
        <f>IF(N163="základní",J163,0)</f>
        <v>0</v>
      </c>
      <c r="BF163" s="175">
        <f>IF(N163="snížená",J163,0)</f>
        <v>0</v>
      </c>
      <c r="BG163" s="175">
        <f>IF(N163="zákl. přenesená",J163,0)</f>
        <v>0</v>
      </c>
      <c r="BH163" s="175">
        <f>IF(N163="sníž. přenesená",J163,0)</f>
        <v>0</v>
      </c>
      <c r="BI163" s="175">
        <f>IF(N163="nulová",J163,0)</f>
        <v>0</v>
      </c>
      <c r="BJ163" s="18" t="s">
        <v>76</v>
      </c>
      <c r="BK163" s="175">
        <f>ROUND(I163*H163,2)</f>
        <v>0</v>
      </c>
      <c r="BL163" s="18" t="s">
        <v>86</v>
      </c>
      <c r="BM163" s="174" t="s">
        <v>264</v>
      </c>
    </row>
    <row r="164" s="2" customFormat="1">
      <c r="A164" s="31"/>
      <c r="B164" s="32"/>
      <c r="C164" s="31"/>
      <c r="D164" s="176" t="s">
        <v>162</v>
      </c>
      <c r="E164" s="31"/>
      <c r="F164" s="177" t="s">
        <v>1011</v>
      </c>
      <c r="G164" s="31"/>
      <c r="H164" s="31"/>
      <c r="I164" s="31"/>
      <c r="J164" s="31"/>
      <c r="K164" s="31"/>
      <c r="L164" s="32"/>
      <c r="M164" s="178"/>
      <c r="N164" s="179"/>
      <c r="O164" s="69"/>
      <c r="P164" s="69"/>
      <c r="Q164" s="69"/>
      <c r="R164" s="69"/>
      <c r="S164" s="69"/>
      <c r="T164" s="70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T164" s="18" t="s">
        <v>162</v>
      </c>
      <c r="AU164" s="18" t="s">
        <v>76</v>
      </c>
    </row>
    <row r="165" s="2" customFormat="1" ht="16.5" customHeight="1">
      <c r="A165" s="31"/>
      <c r="B165" s="163"/>
      <c r="C165" s="164" t="s">
        <v>265</v>
      </c>
      <c r="D165" s="164" t="s">
        <v>158</v>
      </c>
      <c r="E165" s="165" t="s">
        <v>1012</v>
      </c>
      <c r="F165" s="166" t="s">
        <v>1013</v>
      </c>
      <c r="G165" s="167" t="s">
        <v>427</v>
      </c>
      <c r="H165" s="168">
        <v>1</v>
      </c>
      <c r="I165" s="169">
        <v>0</v>
      </c>
      <c r="J165" s="169">
        <f>ROUND(I165*H165,2)</f>
        <v>0</v>
      </c>
      <c r="K165" s="166" t="s">
        <v>1</v>
      </c>
      <c r="L165" s="32"/>
      <c r="M165" s="170" t="s">
        <v>1</v>
      </c>
      <c r="N165" s="171" t="s">
        <v>36</v>
      </c>
      <c r="O165" s="172">
        <v>0</v>
      </c>
      <c r="P165" s="172">
        <f>O165*H165</f>
        <v>0</v>
      </c>
      <c r="Q165" s="172">
        <v>0</v>
      </c>
      <c r="R165" s="172">
        <f>Q165*H165</f>
        <v>0</v>
      </c>
      <c r="S165" s="172">
        <v>0</v>
      </c>
      <c r="T165" s="173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4" t="s">
        <v>86</v>
      </c>
      <c r="AT165" s="174" t="s">
        <v>158</v>
      </c>
      <c r="AU165" s="174" t="s">
        <v>76</v>
      </c>
      <c r="AY165" s="18" t="s">
        <v>156</v>
      </c>
      <c r="BE165" s="175">
        <f>IF(N165="základní",J165,0)</f>
        <v>0</v>
      </c>
      <c r="BF165" s="175">
        <f>IF(N165="snížená",J165,0)</f>
        <v>0</v>
      </c>
      <c r="BG165" s="175">
        <f>IF(N165="zákl. přenesená",J165,0)</f>
        <v>0</v>
      </c>
      <c r="BH165" s="175">
        <f>IF(N165="sníž. přenesená",J165,0)</f>
        <v>0</v>
      </c>
      <c r="BI165" s="175">
        <f>IF(N165="nulová",J165,0)</f>
        <v>0</v>
      </c>
      <c r="BJ165" s="18" t="s">
        <v>76</v>
      </c>
      <c r="BK165" s="175">
        <f>ROUND(I165*H165,2)</f>
        <v>0</v>
      </c>
      <c r="BL165" s="18" t="s">
        <v>86</v>
      </c>
      <c r="BM165" s="174" t="s">
        <v>269</v>
      </c>
    </row>
    <row r="166" s="2" customFormat="1">
      <c r="A166" s="31"/>
      <c r="B166" s="32"/>
      <c r="C166" s="31"/>
      <c r="D166" s="176" t="s">
        <v>162</v>
      </c>
      <c r="E166" s="31"/>
      <c r="F166" s="177" t="s">
        <v>1013</v>
      </c>
      <c r="G166" s="31"/>
      <c r="H166" s="31"/>
      <c r="I166" s="31"/>
      <c r="J166" s="31"/>
      <c r="K166" s="31"/>
      <c r="L166" s="32"/>
      <c r="M166" s="178"/>
      <c r="N166" s="179"/>
      <c r="O166" s="69"/>
      <c r="P166" s="69"/>
      <c r="Q166" s="69"/>
      <c r="R166" s="69"/>
      <c r="S166" s="69"/>
      <c r="T166" s="70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T166" s="18" t="s">
        <v>162</v>
      </c>
      <c r="AU166" s="18" t="s">
        <v>76</v>
      </c>
    </row>
    <row r="167" s="2" customFormat="1" ht="16.5" customHeight="1">
      <c r="A167" s="31"/>
      <c r="B167" s="163"/>
      <c r="C167" s="164" t="s">
        <v>213</v>
      </c>
      <c r="D167" s="164" t="s">
        <v>158</v>
      </c>
      <c r="E167" s="165" t="s">
        <v>1014</v>
      </c>
      <c r="F167" s="166" t="s">
        <v>1015</v>
      </c>
      <c r="G167" s="167" t="s">
        <v>427</v>
      </c>
      <c r="H167" s="168">
        <v>3</v>
      </c>
      <c r="I167" s="169">
        <v>0</v>
      </c>
      <c r="J167" s="169">
        <f>ROUND(I167*H167,2)</f>
        <v>0</v>
      </c>
      <c r="K167" s="166" t="s">
        <v>1</v>
      </c>
      <c r="L167" s="32"/>
      <c r="M167" s="170" t="s">
        <v>1</v>
      </c>
      <c r="N167" s="171" t="s">
        <v>36</v>
      </c>
      <c r="O167" s="172">
        <v>0</v>
      </c>
      <c r="P167" s="172">
        <f>O167*H167</f>
        <v>0</v>
      </c>
      <c r="Q167" s="172">
        <v>0</v>
      </c>
      <c r="R167" s="172">
        <f>Q167*H167</f>
        <v>0</v>
      </c>
      <c r="S167" s="172">
        <v>0</v>
      </c>
      <c r="T167" s="173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4" t="s">
        <v>86</v>
      </c>
      <c r="AT167" s="174" t="s">
        <v>158</v>
      </c>
      <c r="AU167" s="174" t="s">
        <v>76</v>
      </c>
      <c r="AY167" s="18" t="s">
        <v>156</v>
      </c>
      <c r="BE167" s="175">
        <f>IF(N167="základní",J167,0)</f>
        <v>0</v>
      </c>
      <c r="BF167" s="175">
        <f>IF(N167="snížená",J167,0)</f>
        <v>0</v>
      </c>
      <c r="BG167" s="175">
        <f>IF(N167="zákl. přenesená",J167,0)</f>
        <v>0</v>
      </c>
      <c r="BH167" s="175">
        <f>IF(N167="sníž. přenesená",J167,0)</f>
        <v>0</v>
      </c>
      <c r="BI167" s="175">
        <f>IF(N167="nulová",J167,0)</f>
        <v>0</v>
      </c>
      <c r="BJ167" s="18" t="s">
        <v>76</v>
      </c>
      <c r="BK167" s="175">
        <f>ROUND(I167*H167,2)</f>
        <v>0</v>
      </c>
      <c r="BL167" s="18" t="s">
        <v>86</v>
      </c>
      <c r="BM167" s="174" t="s">
        <v>276</v>
      </c>
    </row>
    <row r="168" s="2" customFormat="1">
      <c r="A168" s="31"/>
      <c r="B168" s="32"/>
      <c r="C168" s="31"/>
      <c r="D168" s="176" t="s">
        <v>162</v>
      </c>
      <c r="E168" s="31"/>
      <c r="F168" s="177" t="s">
        <v>1015</v>
      </c>
      <c r="G168" s="31"/>
      <c r="H168" s="31"/>
      <c r="I168" s="31"/>
      <c r="J168" s="31"/>
      <c r="K168" s="31"/>
      <c r="L168" s="32"/>
      <c r="M168" s="178"/>
      <c r="N168" s="179"/>
      <c r="O168" s="69"/>
      <c r="P168" s="69"/>
      <c r="Q168" s="69"/>
      <c r="R168" s="69"/>
      <c r="S168" s="69"/>
      <c r="T168" s="70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T168" s="18" t="s">
        <v>162</v>
      </c>
      <c r="AU168" s="18" t="s">
        <v>76</v>
      </c>
    </row>
    <row r="169" s="2" customFormat="1" ht="16.5" customHeight="1">
      <c r="A169" s="31"/>
      <c r="B169" s="163"/>
      <c r="C169" s="164" t="s">
        <v>277</v>
      </c>
      <c r="D169" s="164" t="s">
        <v>158</v>
      </c>
      <c r="E169" s="165" t="s">
        <v>1016</v>
      </c>
      <c r="F169" s="166" t="s">
        <v>1017</v>
      </c>
      <c r="G169" s="167" t="s">
        <v>427</v>
      </c>
      <c r="H169" s="168">
        <v>70</v>
      </c>
      <c r="I169" s="169">
        <v>0</v>
      </c>
      <c r="J169" s="169">
        <f>ROUND(I169*H169,2)</f>
        <v>0</v>
      </c>
      <c r="K169" s="166" t="s">
        <v>1</v>
      </c>
      <c r="L169" s="32"/>
      <c r="M169" s="170" t="s">
        <v>1</v>
      </c>
      <c r="N169" s="171" t="s">
        <v>36</v>
      </c>
      <c r="O169" s="172">
        <v>0</v>
      </c>
      <c r="P169" s="172">
        <f>O169*H169</f>
        <v>0</v>
      </c>
      <c r="Q169" s="172">
        <v>0</v>
      </c>
      <c r="R169" s="172">
        <f>Q169*H169</f>
        <v>0</v>
      </c>
      <c r="S169" s="172">
        <v>0</v>
      </c>
      <c r="T169" s="173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4" t="s">
        <v>86</v>
      </c>
      <c r="AT169" s="174" t="s">
        <v>158</v>
      </c>
      <c r="AU169" s="174" t="s">
        <v>76</v>
      </c>
      <c r="AY169" s="18" t="s">
        <v>156</v>
      </c>
      <c r="BE169" s="175">
        <f>IF(N169="základní",J169,0)</f>
        <v>0</v>
      </c>
      <c r="BF169" s="175">
        <f>IF(N169="snížená",J169,0)</f>
        <v>0</v>
      </c>
      <c r="BG169" s="175">
        <f>IF(N169="zákl. přenesená",J169,0)</f>
        <v>0</v>
      </c>
      <c r="BH169" s="175">
        <f>IF(N169="sníž. přenesená",J169,0)</f>
        <v>0</v>
      </c>
      <c r="BI169" s="175">
        <f>IF(N169="nulová",J169,0)</f>
        <v>0</v>
      </c>
      <c r="BJ169" s="18" t="s">
        <v>76</v>
      </c>
      <c r="BK169" s="175">
        <f>ROUND(I169*H169,2)</f>
        <v>0</v>
      </c>
      <c r="BL169" s="18" t="s">
        <v>86</v>
      </c>
      <c r="BM169" s="174" t="s">
        <v>280</v>
      </c>
    </row>
    <row r="170" s="2" customFormat="1">
      <c r="A170" s="31"/>
      <c r="B170" s="32"/>
      <c r="C170" s="31"/>
      <c r="D170" s="176" t="s">
        <v>162</v>
      </c>
      <c r="E170" s="31"/>
      <c r="F170" s="177" t="s">
        <v>1017</v>
      </c>
      <c r="G170" s="31"/>
      <c r="H170" s="31"/>
      <c r="I170" s="31"/>
      <c r="J170" s="31"/>
      <c r="K170" s="31"/>
      <c r="L170" s="32"/>
      <c r="M170" s="178"/>
      <c r="N170" s="179"/>
      <c r="O170" s="69"/>
      <c r="P170" s="69"/>
      <c r="Q170" s="69"/>
      <c r="R170" s="69"/>
      <c r="S170" s="69"/>
      <c r="T170" s="70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T170" s="18" t="s">
        <v>162</v>
      </c>
      <c r="AU170" s="18" t="s">
        <v>76</v>
      </c>
    </row>
    <row r="171" s="2" customFormat="1" ht="16.5" customHeight="1">
      <c r="A171" s="31"/>
      <c r="B171" s="163"/>
      <c r="C171" s="164" t="s">
        <v>218</v>
      </c>
      <c r="D171" s="164" t="s">
        <v>158</v>
      </c>
      <c r="E171" s="165" t="s">
        <v>1018</v>
      </c>
      <c r="F171" s="166" t="s">
        <v>1019</v>
      </c>
      <c r="G171" s="167" t="s">
        <v>427</v>
      </c>
      <c r="H171" s="168">
        <v>4</v>
      </c>
      <c r="I171" s="169">
        <v>0</v>
      </c>
      <c r="J171" s="169">
        <f>ROUND(I171*H171,2)</f>
        <v>0</v>
      </c>
      <c r="K171" s="166" t="s">
        <v>1</v>
      </c>
      <c r="L171" s="32"/>
      <c r="M171" s="170" t="s">
        <v>1</v>
      </c>
      <c r="N171" s="171" t="s">
        <v>36</v>
      </c>
      <c r="O171" s="172">
        <v>0</v>
      </c>
      <c r="P171" s="172">
        <f>O171*H171</f>
        <v>0</v>
      </c>
      <c r="Q171" s="172">
        <v>0</v>
      </c>
      <c r="R171" s="172">
        <f>Q171*H171</f>
        <v>0</v>
      </c>
      <c r="S171" s="172">
        <v>0</v>
      </c>
      <c r="T171" s="173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4" t="s">
        <v>86</v>
      </c>
      <c r="AT171" s="174" t="s">
        <v>158</v>
      </c>
      <c r="AU171" s="174" t="s">
        <v>76</v>
      </c>
      <c r="AY171" s="18" t="s">
        <v>156</v>
      </c>
      <c r="BE171" s="175">
        <f>IF(N171="základní",J171,0)</f>
        <v>0</v>
      </c>
      <c r="BF171" s="175">
        <f>IF(N171="snížená",J171,0)</f>
        <v>0</v>
      </c>
      <c r="BG171" s="175">
        <f>IF(N171="zákl. přenesená",J171,0)</f>
        <v>0</v>
      </c>
      <c r="BH171" s="175">
        <f>IF(N171="sníž. přenesená",J171,0)</f>
        <v>0</v>
      </c>
      <c r="BI171" s="175">
        <f>IF(N171="nulová",J171,0)</f>
        <v>0</v>
      </c>
      <c r="BJ171" s="18" t="s">
        <v>76</v>
      </c>
      <c r="BK171" s="175">
        <f>ROUND(I171*H171,2)</f>
        <v>0</v>
      </c>
      <c r="BL171" s="18" t="s">
        <v>86</v>
      </c>
      <c r="BM171" s="174" t="s">
        <v>285</v>
      </c>
    </row>
    <row r="172" s="2" customFormat="1">
      <c r="A172" s="31"/>
      <c r="B172" s="32"/>
      <c r="C172" s="31"/>
      <c r="D172" s="176" t="s">
        <v>162</v>
      </c>
      <c r="E172" s="31"/>
      <c r="F172" s="177" t="s">
        <v>1019</v>
      </c>
      <c r="G172" s="31"/>
      <c r="H172" s="31"/>
      <c r="I172" s="31"/>
      <c r="J172" s="31"/>
      <c r="K172" s="31"/>
      <c r="L172" s="32"/>
      <c r="M172" s="178"/>
      <c r="N172" s="179"/>
      <c r="O172" s="69"/>
      <c r="P172" s="69"/>
      <c r="Q172" s="69"/>
      <c r="R172" s="69"/>
      <c r="S172" s="69"/>
      <c r="T172" s="70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T172" s="18" t="s">
        <v>162</v>
      </c>
      <c r="AU172" s="18" t="s">
        <v>76</v>
      </c>
    </row>
    <row r="173" s="2" customFormat="1" ht="16.5" customHeight="1">
      <c r="A173" s="31"/>
      <c r="B173" s="163"/>
      <c r="C173" s="164" t="s">
        <v>288</v>
      </c>
      <c r="D173" s="164" t="s">
        <v>158</v>
      </c>
      <c r="E173" s="165" t="s">
        <v>1020</v>
      </c>
      <c r="F173" s="166" t="s">
        <v>1021</v>
      </c>
      <c r="G173" s="167" t="s">
        <v>427</v>
      </c>
      <c r="H173" s="168">
        <v>76</v>
      </c>
      <c r="I173" s="169">
        <v>0</v>
      </c>
      <c r="J173" s="169">
        <f>ROUND(I173*H173,2)</f>
        <v>0</v>
      </c>
      <c r="K173" s="166" t="s">
        <v>1</v>
      </c>
      <c r="L173" s="32"/>
      <c r="M173" s="170" t="s">
        <v>1</v>
      </c>
      <c r="N173" s="171" t="s">
        <v>36</v>
      </c>
      <c r="O173" s="172">
        <v>0</v>
      </c>
      <c r="P173" s="172">
        <f>O173*H173</f>
        <v>0</v>
      </c>
      <c r="Q173" s="172">
        <v>0</v>
      </c>
      <c r="R173" s="172">
        <f>Q173*H173</f>
        <v>0</v>
      </c>
      <c r="S173" s="172">
        <v>0</v>
      </c>
      <c r="T173" s="173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4" t="s">
        <v>86</v>
      </c>
      <c r="AT173" s="174" t="s">
        <v>158</v>
      </c>
      <c r="AU173" s="174" t="s">
        <v>76</v>
      </c>
      <c r="AY173" s="18" t="s">
        <v>156</v>
      </c>
      <c r="BE173" s="175">
        <f>IF(N173="základní",J173,0)</f>
        <v>0</v>
      </c>
      <c r="BF173" s="175">
        <f>IF(N173="snížená",J173,0)</f>
        <v>0</v>
      </c>
      <c r="BG173" s="175">
        <f>IF(N173="zákl. přenesená",J173,0)</f>
        <v>0</v>
      </c>
      <c r="BH173" s="175">
        <f>IF(N173="sníž. přenesená",J173,0)</f>
        <v>0</v>
      </c>
      <c r="BI173" s="175">
        <f>IF(N173="nulová",J173,0)</f>
        <v>0</v>
      </c>
      <c r="BJ173" s="18" t="s">
        <v>76</v>
      </c>
      <c r="BK173" s="175">
        <f>ROUND(I173*H173,2)</f>
        <v>0</v>
      </c>
      <c r="BL173" s="18" t="s">
        <v>86</v>
      </c>
      <c r="BM173" s="174" t="s">
        <v>291</v>
      </c>
    </row>
    <row r="174" s="2" customFormat="1">
      <c r="A174" s="31"/>
      <c r="B174" s="32"/>
      <c r="C174" s="31"/>
      <c r="D174" s="176" t="s">
        <v>162</v>
      </c>
      <c r="E174" s="31"/>
      <c r="F174" s="177" t="s">
        <v>1021</v>
      </c>
      <c r="G174" s="31"/>
      <c r="H174" s="31"/>
      <c r="I174" s="31"/>
      <c r="J174" s="31"/>
      <c r="K174" s="31"/>
      <c r="L174" s="32"/>
      <c r="M174" s="178"/>
      <c r="N174" s="179"/>
      <c r="O174" s="69"/>
      <c r="P174" s="69"/>
      <c r="Q174" s="69"/>
      <c r="R174" s="69"/>
      <c r="S174" s="69"/>
      <c r="T174" s="70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T174" s="18" t="s">
        <v>162</v>
      </c>
      <c r="AU174" s="18" t="s">
        <v>76</v>
      </c>
    </row>
    <row r="175" s="2" customFormat="1" ht="16.5" customHeight="1">
      <c r="A175" s="31"/>
      <c r="B175" s="163"/>
      <c r="C175" s="164" t="s">
        <v>222</v>
      </c>
      <c r="D175" s="164" t="s">
        <v>158</v>
      </c>
      <c r="E175" s="165" t="s">
        <v>1022</v>
      </c>
      <c r="F175" s="166" t="s">
        <v>1023</v>
      </c>
      <c r="G175" s="167" t="s">
        <v>427</v>
      </c>
      <c r="H175" s="168">
        <v>3</v>
      </c>
      <c r="I175" s="169">
        <v>0</v>
      </c>
      <c r="J175" s="169">
        <f>ROUND(I175*H175,2)</f>
        <v>0</v>
      </c>
      <c r="K175" s="166" t="s">
        <v>1</v>
      </c>
      <c r="L175" s="32"/>
      <c r="M175" s="170" t="s">
        <v>1</v>
      </c>
      <c r="N175" s="171" t="s">
        <v>36</v>
      </c>
      <c r="O175" s="172">
        <v>0</v>
      </c>
      <c r="P175" s="172">
        <f>O175*H175</f>
        <v>0</v>
      </c>
      <c r="Q175" s="172">
        <v>0</v>
      </c>
      <c r="R175" s="172">
        <f>Q175*H175</f>
        <v>0</v>
      </c>
      <c r="S175" s="172">
        <v>0</v>
      </c>
      <c r="T175" s="173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4" t="s">
        <v>86</v>
      </c>
      <c r="AT175" s="174" t="s">
        <v>158</v>
      </c>
      <c r="AU175" s="174" t="s">
        <v>76</v>
      </c>
      <c r="AY175" s="18" t="s">
        <v>156</v>
      </c>
      <c r="BE175" s="175">
        <f>IF(N175="základní",J175,0)</f>
        <v>0</v>
      </c>
      <c r="BF175" s="175">
        <f>IF(N175="snížená",J175,0)</f>
        <v>0</v>
      </c>
      <c r="BG175" s="175">
        <f>IF(N175="zákl. přenesená",J175,0)</f>
        <v>0</v>
      </c>
      <c r="BH175" s="175">
        <f>IF(N175="sníž. přenesená",J175,0)</f>
        <v>0</v>
      </c>
      <c r="BI175" s="175">
        <f>IF(N175="nulová",J175,0)</f>
        <v>0</v>
      </c>
      <c r="BJ175" s="18" t="s">
        <v>76</v>
      </c>
      <c r="BK175" s="175">
        <f>ROUND(I175*H175,2)</f>
        <v>0</v>
      </c>
      <c r="BL175" s="18" t="s">
        <v>86</v>
      </c>
      <c r="BM175" s="174" t="s">
        <v>294</v>
      </c>
    </row>
    <row r="176" s="2" customFormat="1">
      <c r="A176" s="31"/>
      <c r="B176" s="32"/>
      <c r="C176" s="31"/>
      <c r="D176" s="176" t="s">
        <v>162</v>
      </c>
      <c r="E176" s="31"/>
      <c r="F176" s="177" t="s">
        <v>1023</v>
      </c>
      <c r="G176" s="31"/>
      <c r="H176" s="31"/>
      <c r="I176" s="31"/>
      <c r="J176" s="31"/>
      <c r="K176" s="31"/>
      <c r="L176" s="32"/>
      <c r="M176" s="178"/>
      <c r="N176" s="179"/>
      <c r="O176" s="69"/>
      <c r="P176" s="69"/>
      <c r="Q176" s="69"/>
      <c r="R176" s="69"/>
      <c r="S176" s="69"/>
      <c r="T176" s="70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T176" s="18" t="s">
        <v>162</v>
      </c>
      <c r="AU176" s="18" t="s">
        <v>76</v>
      </c>
    </row>
    <row r="177" s="2" customFormat="1" ht="16.5" customHeight="1">
      <c r="A177" s="31"/>
      <c r="B177" s="163"/>
      <c r="C177" s="164" t="s">
        <v>297</v>
      </c>
      <c r="D177" s="164" t="s">
        <v>158</v>
      </c>
      <c r="E177" s="165" t="s">
        <v>1024</v>
      </c>
      <c r="F177" s="166" t="s">
        <v>1025</v>
      </c>
      <c r="G177" s="167" t="s">
        <v>234</v>
      </c>
      <c r="H177" s="168">
        <v>120</v>
      </c>
      <c r="I177" s="169">
        <v>0</v>
      </c>
      <c r="J177" s="169">
        <f>ROUND(I177*H177,2)</f>
        <v>0</v>
      </c>
      <c r="K177" s="166" t="s">
        <v>1</v>
      </c>
      <c r="L177" s="32"/>
      <c r="M177" s="170" t="s">
        <v>1</v>
      </c>
      <c r="N177" s="171" t="s">
        <v>36</v>
      </c>
      <c r="O177" s="172">
        <v>0</v>
      </c>
      <c r="P177" s="172">
        <f>O177*H177</f>
        <v>0</v>
      </c>
      <c r="Q177" s="172">
        <v>0</v>
      </c>
      <c r="R177" s="172">
        <f>Q177*H177</f>
        <v>0</v>
      </c>
      <c r="S177" s="172">
        <v>0</v>
      </c>
      <c r="T177" s="173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4" t="s">
        <v>86</v>
      </c>
      <c r="AT177" s="174" t="s">
        <v>158</v>
      </c>
      <c r="AU177" s="174" t="s">
        <v>76</v>
      </c>
      <c r="AY177" s="18" t="s">
        <v>156</v>
      </c>
      <c r="BE177" s="175">
        <f>IF(N177="základní",J177,0)</f>
        <v>0</v>
      </c>
      <c r="BF177" s="175">
        <f>IF(N177="snížená",J177,0)</f>
        <v>0</v>
      </c>
      <c r="BG177" s="175">
        <f>IF(N177="zákl. přenesená",J177,0)</f>
        <v>0</v>
      </c>
      <c r="BH177" s="175">
        <f>IF(N177="sníž. přenesená",J177,0)</f>
        <v>0</v>
      </c>
      <c r="BI177" s="175">
        <f>IF(N177="nulová",J177,0)</f>
        <v>0</v>
      </c>
      <c r="BJ177" s="18" t="s">
        <v>76</v>
      </c>
      <c r="BK177" s="175">
        <f>ROUND(I177*H177,2)</f>
        <v>0</v>
      </c>
      <c r="BL177" s="18" t="s">
        <v>86</v>
      </c>
      <c r="BM177" s="174" t="s">
        <v>300</v>
      </c>
    </row>
    <row r="178" s="2" customFormat="1">
      <c r="A178" s="31"/>
      <c r="B178" s="32"/>
      <c r="C178" s="31"/>
      <c r="D178" s="176" t="s">
        <v>162</v>
      </c>
      <c r="E178" s="31"/>
      <c r="F178" s="177" t="s">
        <v>1025</v>
      </c>
      <c r="G178" s="31"/>
      <c r="H178" s="31"/>
      <c r="I178" s="31"/>
      <c r="J178" s="31"/>
      <c r="K178" s="31"/>
      <c r="L178" s="32"/>
      <c r="M178" s="178"/>
      <c r="N178" s="179"/>
      <c r="O178" s="69"/>
      <c r="P178" s="69"/>
      <c r="Q178" s="69"/>
      <c r="R178" s="69"/>
      <c r="S178" s="69"/>
      <c r="T178" s="70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T178" s="18" t="s">
        <v>162</v>
      </c>
      <c r="AU178" s="18" t="s">
        <v>76</v>
      </c>
    </row>
    <row r="179" s="2" customFormat="1" ht="16.5" customHeight="1">
      <c r="A179" s="31"/>
      <c r="B179" s="163"/>
      <c r="C179" s="164" t="s">
        <v>229</v>
      </c>
      <c r="D179" s="164" t="s">
        <v>158</v>
      </c>
      <c r="E179" s="165" t="s">
        <v>1026</v>
      </c>
      <c r="F179" s="166" t="s">
        <v>1027</v>
      </c>
      <c r="G179" s="167" t="s">
        <v>234</v>
      </c>
      <c r="H179" s="168">
        <v>35</v>
      </c>
      <c r="I179" s="169">
        <v>0</v>
      </c>
      <c r="J179" s="169">
        <f>ROUND(I179*H179,2)</f>
        <v>0</v>
      </c>
      <c r="K179" s="166" t="s">
        <v>1</v>
      </c>
      <c r="L179" s="32"/>
      <c r="M179" s="170" t="s">
        <v>1</v>
      </c>
      <c r="N179" s="171" t="s">
        <v>36</v>
      </c>
      <c r="O179" s="172">
        <v>0</v>
      </c>
      <c r="P179" s="172">
        <f>O179*H179</f>
        <v>0</v>
      </c>
      <c r="Q179" s="172">
        <v>0</v>
      </c>
      <c r="R179" s="172">
        <f>Q179*H179</f>
        <v>0</v>
      </c>
      <c r="S179" s="172">
        <v>0</v>
      </c>
      <c r="T179" s="173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4" t="s">
        <v>86</v>
      </c>
      <c r="AT179" s="174" t="s">
        <v>158</v>
      </c>
      <c r="AU179" s="174" t="s">
        <v>76</v>
      </c>
      <c r="AY179" s="18" t="s">
        <v>156</v>
      </c>
      <c r="BE179" s="175">
        <f>IF(N179="základní",J179,0)</f>
        <v>0</v>
      </c>
      <c r="BF179" s="175">
        <f>IF(N179="snížená",J179,0)</f>
        <v>0</v>
      </c>
      <c r="BG179" s="175">
        <f>IF(N179="zákl. přenesená",J179,0)</f>
        <v>0</v>
      </c>
      <c r="BH179" s="175">
        <f>IF(N179="sníž. přenesená",J179,0)</f>
        <v>0</v>
      </c>
      <c r="BI179" s="175">
        <f>IF(N179="nulová",J179,0)</f>
        <v>0</v>
      </c>
      <c r="BJ179" s="18" t="s">
        <v>76</v>
      </c>
      <c r="BK179" s="175">
        <f>ROUND(I179*H179,2)</f>
        <v>0</v>
      </c>
      <c r="BL179" s="18" t="s">
        <v>86</v>
      </c>
      <c r="BM179" s="174" t="s">
        <v>303</v>
      </c>
    </row>
    <row r="180" s="2" customFormat="1">
      <c r="A180" s="31"/>
      <c r="B180" s="32"/>
      <c r="C180" s="31"/>
      <c r="D180" s="176" t="s">
        <v>162</v>
      </c>
      <c r="E180" s="31"/>
      <c r="F180" s="177" t="s">
        <v>1027</v>
      </c>
      <c r="G180" s="31"/>
      <c r="H180" s="31"/>
      <c r="I180" s="31"/>
      <c r="J180" s="31"/>
      <c r="K180" s="31"/>
      <c r="L180" s="32"/>
      <c r="M180" s="178"/>
      <c r="N180" s="179"/>
      <c r="O180" s="69"/>
      <c r="P180" s="69"/>
      <c r="Q180" s="69"/>
      <c r="R180" s="69"/>
      <c r="S180" s="69"/>
      <c r="T180" s="70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T180" s="18" t="s">
        <v>162</v>
      </c>
      <c r="AU180" s="18" t="s">
        <v>76</v>
      </c>
    </row>
    <row r="181" s="2" customFormat="1" ht="16.5" customHeight="1">
      <c r="A181" s="31"/>
      <c r="B181" s="163"/>
      <c r="C181" s="164" t="s">
        <v>304</v>
      </c>
      <c r="D181" s="164" t="s">
        <v>158</v>
      </c>
      <c r="E181" s="165" t="s">
        <v>1028</v>
      </c>
      <c r="F181" s="166" t="s">
        <v>1029</v>
      </c>
      <c r="G181" s="167" t="s">
        <v>234</v>
      </c>
      <c r="H181" s="168">
        <v>12</v>
      </c>
      <c r="I181" s="169">
        <v>0</v>
      </c>
      <c r="J181" s="169">
        <f>ROUND(I181*H181,2)</f>
        <v>0</v>
      </c>
      <c r="K181" s="166" t="s">
        <v>1</v>
      </c>
      <c r="L181" s="32"/>
      <c r="M181" s="170" t="s">
        <v>1</v>
      </c>
      <c r="N181" s="171" t="s">
        <v>36</v>
      </c>
      <c r="O181" s="172">
        <v>0</v>
      </c>
      <c r="P181" s="172">
        <f>O181*H181</f>
        <v>0</v>
      </c>
      <c r="Q181" s="172">
        <v>0</v>
      </c>
      <c r="R181" s="172">
        <f>Q181*H181</f>
        <v>0</v>
      </c>
      <c r="S181" s="172">
        <v>0</v>
      </c>
      <c r="T181" s="173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4" t="s">
        <v>86</v>
      </c>
      <c r="AT181" s="174" t="s">
        <v>158</v>
      </c>
      <c r="AU181" s="174" t="s">
        <v>76</v>
      </c>
      <c r="AY181" s="18" t="s">
        <v>156</v>
      </c>
      <c r="BE181" s="175">
        <f>IF(N181="základní",J181,0)</f>
        <v>0</v>
      </c>
      <c r="BF181" s="175">
        <f>IF(N181="snížená",J181,0)</f>
        <v>0</v>
      </c>
      <c r="BG181" s="175">
        <f>IF(N181="zákl. přenesená",J181,0)</f>
        <v>0</v>
      </c>
      <c r="BH181" s="175">
        <f>IF(N181="sníž. přenesená",J181,0)</f>
        <v>0</v>
      </c>
      <c r="BI181" s="175">
        <f>IF(N181="nulová",J181,0)</f>
        <v>0</v>
      </c>
      <c r="BJ181" s="18" t="s">
        <v>76</v>
      </c>
      <c r="BK181" s="175">
        <f>ROUND(I181*H181,2)</f>
        <v>0</v>
      </c>
      <c r="BL181" s="18" t="s">
        <v>86</v>
      </c>
      <c r="BM181" s="174" t="s">
        <v>307</v>
      </c>
    </row>
    <row r="182" s="2" customFormat="1">
      <c r="A182" s="31"/>
      <c r="B182" s="32"/>
      <c r="C182" s="31"/>
      <c r="D182" s="176" t="s">
        <v>162</v>
      </c>
      <c r="E182" s="31"/>
      <c r="F182" s="177" t="s">
        <v>1029</v>
      </c>
      <c r="G182" s="31"/>
      <c r="H182" s="31"/>
      <c r="I182" s="31"/>
      <c r="J182" s="31"/>
      <c r="K182" s="31"/>
      <c r="L182" s="32"/>
      <c r="M182" s="178"/>
      <c r="N182" s="179"/>
      <c r="O182" s="69"/>
      <c r="P182" s="69"/>
      <c r="Q182" s="69"/>
      <c r="R182" s="69"/>
      <c r="S182" s="69"/>
      <c r="T182" s="70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T182" s="18" t="s">
        <v>162</v>
      </c>
      <c r="AU182" s="18" t="s">
        <v>76</v>
      </c>
    </row>
    <row r="183" s="2" customFormat="1" ht="16.5" customHeight="1">
      <c r="A183" s="31"/>
      <c r="B183" s="163"/>
      <c r="C183" s="164" t="s">
        <v>235</v>
      </c>
      <c r="D183" s="164" t="s">
        <v>158</v>
      </c>
      <c r="E183" s="165" t="s">
        <v>1030</v>
      </c>
      <c r="F183" s="166" t="s">
        <v>1031</v>
      </c>
      <c r="G183" s="167" t="s">
        <v>356</v>
      </c>
      <c r="H183" s="168">
        <v>5</v>
      </c>
      <c r="I183" s="169">
        <v>0</v>
      </c>
      <c r="J183" s="169">
        <f>ROUND(I183*H183,2)</f>
        <v>0</v>
      </c>
      <c r="K183" s="166" t="s">
        <v>1</v>
      </c>
      <c r="L183" s="32"/>
      <c r="M183" s="170" t="s">
        <v>1</v>
      </c>
      <c r="N183" s="171" t="s">
        <v>36</v>
      </c>
      <c r="O183" s="172">
        <v>0</v>
      </c>
      <c r="P183" s="172">
        <f>O183*H183</f>
        <v>0</v>
      </c>
      <c r="Q183" s="172">
        <v>0</v>
      </c>
      <c r="R183" s="172">
        <f>Q183*H183</f>
        <v>0</v>
      </c>
      <c r="S183" s="172">
        <v>0</v>
      </c>
      <c r="T183" s="173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4" t="s">
        <v>86</v>
      </c>
      <c r="AT183" s="174" t="s">
        <v>158</v>
      </c>
      <c r="AU183" s="174" t="s">
        <v>76</v>
      </c>
      <c r="AY183" s="18" t="s">
        <v>156</v>
      </c>
      <c r="BE183" s="175">
        <f>IF(N183="základní",J183,0)</f>
        <v>0</v>
      </c>
      <c r="BF183" s="175">
        <f>IF(N183="snížená",J183,0)</f>
        <v>0</v>
      </c>
      <c r="BG183" s="175">
        <f>IF(N183="zákl. přenesená",J183,0)</f>
        <v>0</v>
      </c>
      <c r="BH183" s="175">
        <f>IF(N183="sníž. přenesená",J183,0)</f>
        <v>0</v>
      </c>
      <c r="BI183" s="175">
        <f>IF(N183="nulová",J183,0)</f>
        <v>0</v>
      </c>
      <c r="BJ183" s="18" t="s">
        <v>76</v>
      </c>
      <c r="BK183" s="175">
        <f>ROUND(I183*H183,2)</f>
        <v>0</v>
      </c>
      <c r="BL183" s="18" t="s">
        <v>86</v>
      </c>
      <c r="BM183" s="174" t="s">
        <v>310</v>
      </c>
    </row>
    <row r="184" s="2" customFormat="1">
      <c r="A184" s="31"/>
      <c r="B184" s="32"/>
      <c r="C184" s="31"/>
      <c r="D184" s="176" t="s">
        <v>162</v>
      </c>
      <c r="E184" s="31"/>
      <c r="F184" s="177" t="s">
        <v>1031</v>
      </c>
      <c r="G184" s="31"/>
      <c r="H184" s="31"/>
      <c r="I184" s="31"/>
      <c r="J184" s="31"/>
      <c r="K184" s="31"/>
      <c r="L184" s="32"/>
      <c r="M184" s="178"/>
      <c r="N184" s="179"/>
      <c r="O184" s="69"/>
      <c r="P184" s="69"/>
      <c r="Q184" s="69"/>
      <c r="R184" s="69"/>
      <c r="S184" s="69"/>
      <c r="T184" s="70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T184" s="18" t="s">
        <v>162</v>
      </c>
      <c r="AU184" s="18" t="s">
        <v>76</v>
      </c>
    </row>
    <row r="185" s="2" customFormat="1" ht="16.5" customHeight="1">
      <c r="A185" s="31"/>
      <c r="B185" s="163"/>
      <c r="C185" s="164" t="s">
        <v>312</v>
      </c>
      <c r="D185" s="164" t="s">
        <v>158</v>
      </c>
      <c r="E185" s="165" t="s">
        <v>1032</v>
      </c>
      <c r="F185" s="166" t="s">
        <v>1033</v>
      </c>
      <c r="G185" s="167" t="s">
        <v>427</v>
      </c>
      <c r="H185" s="168">
        <v>1</v>
      </c>
      <c r="I185" s="169">
        <v>0</v>
      </c>
      <c r="J185" s="169">
        <f>ROUND(I185*H185,2)</f>
        <v>0</v>
      </c>
      <c r="K185" s="166" t="s">
        <v>1</v>
      </c>
      <c r="L185" s="32"/>
      <c r="M185" s="170" t="s">
        <v>1</v>
      </c>
      <c r="N185" s="171" t="s">
        <v>36</v>
      </c>
      <c r="O185" s="172">
        <v>0</v>
      </c>
      <c r="P185" s="172">
        <f>O185*H185</f>
        <v>0</v>
      </c>
      <c r="Q185" s="172">
        <v>0</v>
      </c>
      <c r="R185" s="172">
        <f>Q185*H185</f>
        <v>0</v>
      </c>
      <c r="S185" s="172">
        <v>0</v>
      </c>
      <c r="T185" s="173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4" t="s">
        <v>86</v>
      </c>
      <c r="AT185" s="174" t="s">
        <v>158</v>
      </c>
      <c r="AU185" s="174" t="s">
        <v>76</v>
      </c>
      <c r="AY185" s="18" t="s">
        <v>156</v>
      </c>
      <c r="BE185" s="175">
        <f>IF(N185="základní",J185,0)</f>
        <v>0</v>
      </c>
      <c r="BF185" s="175">
        <f>IF(N185="snížená",J185,0)</f>
        <v>0</v>
      </c>
      <c r="BG185" s="175">
        <f>IF(N185="zákl. přenesená",J185,0)</f>
        <v>0</v>
      </c>
      <c r="BH185" s="175">
        <f>IF(N185="sníž. přenesená",J185,0)</f>
        <v>0</v>
      </c>
      <c r="BI185" s="175">
        <f>IF(N185="nulová",J185,0)</f>
        <v>0</v>
      </c>
      <c r="BJ185" s="18" t="s">
        <v>76</v>
      </c>
      <c r="BK185" s="175">
        <f>ROUND(I185*H185,2)</f>
        <v>0</v>
      </c>
      <c r="BL185" s="18" t="s">
        <v>86</v>
      </c>
      <c r="BM185" s="174" t="s">
        <v>315</v>
      </c>
    </row>
    <row r="186" s="2" customFormat="1">
      <c r="A186" s="31"/>
      <c r="B186" s="32"/>
      <c r="C186" s="31"/>
      <c r="D186" s="176" t="s">
        <v>162</v>
      </c>
      <c r="E186" s="31"/>
      <c r="F186" s="177" t="s">
        <v>1033</v>
      </c>
      <c r="G186" s="31"/>
      <c r="H186" s="31"/>
      <c r="I186" s="31"/>
      <c r="J186" s="31"/>
      <c r="K186" s="31"/>
      <c r="L186" s="32"/>
      <c r="M186" s="178"/>
      <c r="N186" s="179"/>
      <c r="O186" s="69"/>
      <c r="P186" s="69"/>
      <c r="Q186" s="69"/>
      <c r="R186" s="69"/>
      <c r="S186" s="69"/>
      <c r="T186" s="70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T186" s="18" t="s">
        <v>162</v>
      </c>
      <c r="AU186" s="18" t="s">
        <v>76</v>
      </c>
    </row>
    <row r="187" s="12" customFormat="1" ht="25.92" customHeight="1">
      <c r="A187" s="12"/>
      <c r="B187" s="151"/>
      <c r="C187" s="12"/>
      <c r="D187" s="152" t="s">
        <v>70</v>
      </c>
      <c r="E187" s="153" t="s">
        <v>1034</v>
      </c>
      <c r="F187" s="153" t="s">
        <v>1035</v>
      </c>
      <c r="G187" s="12"/>
      <c r="H187" s="12"/>
      <c r="I187" s="12"/>
      <c r="J187" s="154">
        <f>BK187</f>
        <v>0</v>
      </c>
      <c r="K187" s="12"/>
      <c r="L187" s="151"/>
      <c r="M187" s="155"/>
      <c r="N187" s="156"/>
      <c r="O187" s="156"/>
      <c r="P187" s="157">
        <f>SUM(P188:P199)</f>
        <v>0</v>
      </c>
      <c r="Q187" s="156"/>
      <c r="R187" s="157">
        <f>SUM(R188:R199)</f>
        <v>0</v>
      </c>
      <c r="S187" s="156"/>
      <c r="T187" s="158">
        <f>SUM(T188:T199)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52" t="s">
        <v>76</v>
      </c>
      <c r="AT187" s="159" t="s">
        <v>70</v>
      </c>
      <c r="AU187" s="159" t="s">
        <v>71</v>
      </c>
      <c r="AY187" s="152" t="s">
        <v>156</v>
      </c>
      <c r="BK187" s="160">
        <f>SUM(BK188:BK199)</f>
        <v>0</v>
      </c>
    </row>
    <row r="188" s="2" customFormat="1" ht="16.5" customHeight="1">
      <c r="A188" s="31"/>
      <c r="B188" s="163"/>
      <c r="C188" s="164" t="s">
        <v>242</v>
      </c>
      <c r="D188" s="164" t="s">
        <v>158</v>
      </c>
      <c r="E188" s="165" t="s">
        <v>1036</v>
      </c>
      <c r="F188" s="166" t="s">
        <v>1037</v>
      </c>
      <c r="G188" s="167" t="s">
        <v>427</v>
      </c>
      <c r="H188" s="168">
        <v>10</v>
      </c>
      <c r="I188" s="169">
        <v>0</v>
      </c>
      <c r="J188" s="169">
        <f>ROUND(I188*H188,2)</f>
        <v>0</v>
      </c>
      <c r="K188" s="166" t="s">
        <v>1</v>
      </c>
      <c r="L188" s="32"/>
      <c r="M188" s="170" t="s">
        <v>1</v>
      </c>
      <c r="N188" s="171" t="s">
        <v>36</v>
      </c>
      <c r="O188" s="172">
        <v>0</v>
      </c>
      <c r="P188" s="172">
        <f>O188*H188</f>
        <v>0</v>
      </c>
      <c r="Q188" s="172">
        <v>0</v>
      </c>
      <c r="R188" s="172">
        <f>Q188*H188</f>
        <v>0</v>
      </c>
      <c r="S188" s="172">
        <v>0</v>
      </c>
      <c r="T188" s="173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4" t="s">
        <v>86</v>
      </c>
      <c r="AT188" s="174" t="s">
        <v>158</v>
      </c>
      <c r="AU188" s="174" t="s">
        <v>76</v>
      </c>
      <c r="AY188" s="18" t="s">
        <v>156</v>
      </c>
      <c r="BE188" s="175">
        <f>IF(N188="základní",J188,0)</f>
        <v>0</v>
      </c>
      <c r="BF188" s="175">
        <f>IF(N188="snížená",J188,0)</f>
        <v>0</v>
      </c>
      <c r="BG188" s="175">
        <f>IF(N188="zákl. přenesená",J188,0)</f>
        <v>0</v>
      </c>
      <c r="BH188" s="175">
        <f>IF(N188="sníž. přenesená",J188,0)</f>
        <v>0</v>
      </c>
      <c r="BI188" s="175">
        <f>IF(N188="nulová",J188,0)</f>
        <v>0</v>
      </c>
      <c r="BJ188" s="18" t="s">
        <v>76</v>
      </c>
      <c r="BK188" s="175">
        <f>ROUND(I188*H188,2)</f>
        <v>0</v>
      </c>
      <c r="BL188" s="18" t="s">
        <v>86</v>
      </c>
      <c r="BM188" s="174" t="s">
        <v>320</v>
      </c>
    </row>
    <row r="189" s="2" customFormat="1">
      <c r="A189" s="31"/>
      <c r="B189" s="32"/>
      <c r="C189" s="31"/>
      <c r="D189" s="176" t="s">
        <v>162</v>
      </c>
      <c r="E189" s="31"/>
      <c r="F189" s="177" t="s">
        <v>1037</v>
      </c>
      <c r="G189" s="31"/>
      <c r="H189" s="31"/>
      <c r="I189" s="31"/>
      <c r="J189" s="31"/>
      <c r="K189" s="31"/>
      <c r="L189" s="32"/>
      <c r="M189" s="178"/>
      <c r="N189" s="179"/>
      <c r="O189" s="69"/>
      <c r="P189" s="69"/>
      <c r="Q189" s="69"/>
      <c r="R189" s="69"/>
      <c r="S189" s="69"/>
      <c r="T189" s="70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T189" s="18" t="s">
        <v>162</v>
      </c>
      <c r="AU189" s="18" t="s">
        <v>76</v>
      </c>
    </row>
    <row r="190" s="2" customFormat="1" ht="16.5" customHeight="1">
      <c r="A190" s="31"/>
      <c r="B190" s="163"/>
      <c r="C190" s="164" t="s">
        <v>325</v>
      </c>
      <c r="D190" s="164" t="s">
        <v>158</v>
      </c>
      <c r="E190" s="165" t="s">
        <v>1038</v>
      </c>
      <c r="F190" s="166" t="s">
        <v>1039</v>
      </c>
      <c r="G190" s="167" t="s">
        <v>427</v>
      </c>
      <c r="H190" s="168">
        <v>5</v>
      </c>
      <c r="I190" s="169">
        <v>0</v>
      </c>
      <c r="J190" s="169">
        <f>ROUND(I190*H190,2)</f>
        <v>0</v>
      </c>
      <c r="K190" s="166" t="s">
        <v>1</v>
      </c>
      <c r="L190" s="32"/>
      <c r="M190" s="170" t="s">
        <v>1</v>
      </c>
      <c r="N190" s="171" t="s">
        <v>36</v>
      </c>
      <c r="O190" s="172">
        <v>0</v>
      </c>
      <c r="P190" s="172">
        <f>O190*H190</f>
        <v>0</v>
      </c>
      <c r="Q190" s="172">
        <v>0</v>
      </c>
      <c r="R190" s="172">
        <f>Q190*H190</f>
        <v>0</v>
      </c>
      <c r="S190" s="172">
        <v>0</v>
      </c>
      <c r="T190" s="173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4" t="s">
        <v>86</v>
      </c>
      <c r="AT190" s="174" t="s">
        <v>158</v>
      </c>
      <c r="AU190" s="174" t="s">
        <v>76</v>
      </c>
      <c r="AY190" s="18" t="s">
        <v>156</v>
      </c>
      <c r="BE190" s="175">
        <f>IF(N190="základní",J190,0)</f>
        <v>0</v>
      </c>
      <c r="BF190" s="175">
        <f>IF(N190="snížená",J190,0)</f>
        <v>0</v>
      </c>
      <c r="BG190" s="175">
        <f>IF(N190="zákl. přenesená",J190,0)</f>
        <v>0</v>
      </c>
      <c r="BH190" s="175">
        <f>IF(N190="sníž. přenesená",J190,0)</f>
        <v>0</v>
      </c>
      <c r="BI190" s="175">
        <f>IF(N190="nulová",J190,0)</f>
        <v>0</v>
      </c>
      <c r="BJ190" s="18" t="s">
        <v>76</v>
      </c>
      <c r="BK190" s="175">
        <f>ROUND(I190*H190,2)</f>
        <v>0</v>
      </c>
      <c r="BL190" s="18" t="s">
        <v>86</v>
      </c>
      <c r="BM190" s="174" t="s">
        <v>328</v>
      </c>
    </row>
    <row r="191" s="2" customFormat="1">
      <c r="A191" s="31"/>
      <c r="B191" s="32"/>
      <c r="C191" s="31"/>
      <c r="D191" s="176" t="s">
        <v>162</v>
      </c>
      <c r="E191" s="31"/>
      <c r="F191" s="177" t="s">
        <v>1039</v>
      </c>
      <c r="G191" s="31"/>
      <c r="H191" s="31"/>
      <c r="I191" s="31"/>
      <c r="J191" s="31"/>
      <c r="K191" s="31"/>
      <c r="L191" s="32"/>
      <c r="M191" s="178"/>
      <c r="N191" s="179"/>
      <c r="O191" s="69"/>
      <c r="P191" s="69"/>
      <c r="Q191" s="69"/>
      <c r="R191" s="69"/>
      <c r="S191" s="69"/>
      <c r="T191" s="70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T191" s="18" t="s">
        <v>162</v>
      </c>
      <c r="AU191" s="18" t="s">
        <v>76</v>
      </c>
    </row>
    <row r="192" s="2" customFormat="1" ht="16.5" customHeight="1">
      <c r="A192" s="31"/>
      <c r="B192" s="163"/>
      <c r="C192" s="164" t="s">
        <v>247</v>
      </c>
      <c r="D192" s="164" t="s">
        <v>158</v>
      </c>
      <c r="E192" s="165" t="s">
        <v>1040</v>
      </c>
      <c r="F192" s="166" t="s">
        <v>1041</v>
      </c>
      <c r="G192" s="167" t="s">
        <v>427</v>
      </c>
      <c r="H192" s="168">
        <v>35</v>
      </c>
      <c r="I192" s="169">
        <v>0</v>
      </c>
      <c r="J192" s="169">
        <f>ROUND(I192*H192,2)</f>
        <v>0</v>
      </c>
      <c r="K192" s="166" t="s">
        <v>1</v>
      </c>
      <c r="L192" s="32"/>
      <c r="M192" s="170" t="s">
        <v>1</v>
      </c>
      <c r="N192" s="171" t="s">
        <v>36</v>
      </c>
      <c r="O192" s="172">
        <v>0</v>
      </c>
      <c r="P192" s="172">
        <f>O192*H192</f>
        <v>0</v>
      </c>
      <c r="Q192" s="172">
        <v>0</v>
      </c>
      <c r="R192" s="172">
        <f>Q192*H192</f>
        <v>0</v>
      </c>
      <c r="S192" s="172">
        <v>0</v>
      </c>
      <c r="T192" s="173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4" t="s">
        <v>86</v>
      </c>
      <c r="AT192" s="174" t="s">
        <v>158</v>
      </c>
      <c r="AU192" s="174" t="s">
        <v>76</v>
      </c>
      <c r="AY192" s="18" t="s">
        <v>156</v>
      </c>
      <c r="BE192" s="175">
        <f>IF(N192="základní",J192,0)</f>
        <v>0</v>
      </c>
      <c r="BF192" s="175">
        <f>IF(N192="snížená",J192,0)</f>
        <v>0</v>
      </c>
      <c r="BG192" s="175">
        <f>IF(N192="zákl. přenesená",J192,0)</f>
        <v>0</v>
      </c>
      <c r="BH192" s="175">
        <f>IF(N192="sníž. přenesená",J192,0)</f>
        <v>0</v>
      </c>
      <c r="BI192" s="175">
        <f>IF(N192="nulová",J192,0)</f>
        <v>0</v>
      </c>
      <c r="BJ192" s="18" t="s">
        <v>76</v>
      </c>
      <c r="BK192" s="175">
        <f>ROUND(I192*H192,2)</f>
        <v>0</v>
      </c>
      <c r="BL192" s="18" t="s">
        <v>86</v>
      </c>
      <c r="BM192" s="174" t="s">
        <v>342</v>
      </c>
    </row>
    <row r="193" s="2" customFormat="1">
      <c r="A193" s="31"/>
      <c r="B193" s="32"/>
      <c r="C193" s="31"/>
      <c r="D193" s="176" t="s">
        <v>162</v>
      </c>
      <c r="E193" s="31"/>
      <c r="F193" s="177" t="s">
        <v>1041</v>
      </c>
      <c r="G193" s="31"/>
      <c r="H193" s="31"/>
      <c r="I193" s="31"/>
      <c r="J193" s="31"/>
      <c r="K193" s="31"/>
      <c r="L193" s="32"/>
      <c r="M193" s="178"/>
      <c r="N193" s="179"/>
      <c r="O193" s="69"/>
      <c r="P193" s="69"/>
      <c r="Q193" s="69"/>
      <c r="R193" s="69"/>
      <c r="S193" s="69"/>
      <c r="T193" s="70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T193" s="18" t="s">
        <v>162</v>
      </c>
      <c r="AU193" s="18" t="s">
        <v>76</v>
      </c>
    </row>
    <row r="194" s="2" customFormat="1" ht="16.5" customHeight="1">
      <c r="A194" s="31"/>
      <c r="B194" s="163"/>
      <c r="C194" s="164" t="s">
        <v>344</v>
      </c>
      <c r="D194" s="164" t="s">
        <v>158</v>
      </c>
      <c r="E194" s="165" t="s">
        <v>1042</v>
      </c>
      <c r="F194" s="166" t="s">
        <v>1043</v>
      </c>
      <c r="G194" s="167" t="s">
        <v>427</v>
      </c>
      <c r="H194" s="168">
        <v>1</v>
      </c>
      <c r="I194" s="169">
        <v>0</v>
      </c>
      <c r="J194" s="169">
        <f>ROUND(I194*H194,2)</f>
        <v>0</v>
      </c>
      <c r="K194" s="166" t="s">
        <v>1</v>
      </c>
      <c r="L194" s="32"/>
      <c r="M194" s="170" t="s">
        <v>1</v>
      </c>
      <c r="N194" s="171" t="s">
        <v>36</v>
      </c>
      <c r="O194" s="172">
        <v>0</v>
      </c>
      <c r="P194" s="172">
        <f>O194*H194</f>
        <v>0</v>
      </c>
      <c r="Q194" s="172">
        <v>0</v>
      </c>
      <c r="R194" s="172">
        <f>Q194*H194</f>
        <v>0</v>
      </c>
      <c r="S194" s="172">
        <v>0</v>
      </c>
      <c r="T194" s="173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4" t="s">
        <v>86</v>
      </c>
      <c r="AT194" s="174" t="s">
        <v>158</v>
      </c>
      <c r="AU194" s="174" t="s">
        <v>76</v>
      </c>
      <c r="AY194" s="18" t="s">
        <v>156</v>
      </c>
      <c r="BE194" s="175">
        <f>IF(N194="základní",J194,0)</f>
        <v>0</v>
      </c>
      <c r="BF194" s="175">
        <f>IF(N194="snížená",J194,0)</f>
        <v>0</v>
      </c>
      <c r="BG194" s="175">
        <f>IF(N194="zákl. přenesená",J194,0)</f>
        <v>0</v>
      </c>
      <c r="BH194" s="175">
        <f>IF(N194="sníž. přenesená",J194,0)</f>
        <v>0</v>
      </c>
      <c r="BI194" s="175">
        <f>IF(N194="nulová",J194,0)</f>
        <v>0</v>
      </c>
      <c r="BJ194" s="18" t="s">
        <v>76</v>
      </c>
      <c r="BK194" s="175">
        <f>ROUND(I194*H194,2)</f>
        <v>0</v>
      </c>
      <c r="BL194" s="18" t="s">
        <v>86</v>
      </c>
      <c r="BM194" s="174" t="s">
        <v>347</v>
      </c>
    </row>
    <row r="195" s="2" customFormat="1">
      <c r="A195" s="31"/>
      <c r="B195" s="32"/>
      <c r="C195" s="31"/>
      <c r="D195" s="176" t="s">
        <v>162</v>
      </c>
      <c r="E195" s="31"/>
      <c r="F195" s="177" t="s">
        <v>1043</v>
      </c>
      <c r="G195" s="31"/>
      <c r="H195" s="31"/>
      <c r="I195" s="31"/>
      <c r="J195" s="31"/>
      <c r="K195" s="31"/>
      <c r="L195" s="32"/>
      <c r="M195" s="178"/>
      <c r="N195" s="179"/>
      <c r="O195" s="69"/>
      <c r="P195" s="69"/>
      <c r="Q195" s="69"/>
      <c r="R195" s="69"/>
      <c r="S195" s="69"/>
      <c r="T195" s="70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T195" s="18" t="s">
        <v>162</v>
      </c>
      <c r="AU195" s="18" t="s">
        <v>76</v>
      </c>
    </row>
    <row r="196" s="2" customFormat="1" ht="16.5" customHeight="1">
      <c r="A196" s="31"/>
      <c r="B196" s="163"/>
      <c r="C196" s="164" t="s">
        <v>252</v>
      </c>
      <c r="D196" s="164" t="s">
        <v>158</v>
      </c>
      <c r="E196" s="165" t="s">
        <v>1030</v>
      </c>
      <c r="F196" s="166" t="s">
        <v>1031</v>
      </c>
      <c r="G196" s="167" t="s">
        <v>356</v>
      </c>
      <c r="H196" s="168">
        <v>10</v>
      </c>
      <c r="I196" s="169">
        <v>0</v>
      </c>
      <c r="J196" s="169">
        <f>ROUND(I196*H196,2)</f>
        <v>0</v>
      </c>
      <c r="K196" s="166" t="s">
        <v>1</v>
      </c>
      <c r="L196" s="32"/>
      <c r="M196" s="170" t="s">
        <v>1</v>
      </c>
      <c r="N196" s="171" t="s">
        <v>36</v>
      </c>
      <c r="O196" s="172">
        <v>0</v>
      </c>
      <c r="P196" s="172">
        <f>O196*H196</f>
        <v>0</v>
      </c>
      <c r="Q196" s="172">
        <v>0</v>
      </c>
      <c r="R196" s="172">
        <f>Q196*H196</f>
        <v>0</v>
      </c>
      <c r="S196" s="172">
        <v>0</v>
      </c>
      <c r="T196" s="173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4" t="s">
        <v>86</v>
      </c>
      <c r="AT196" s="174" t="s">
        <v>158</v>
      </c>
      <c r="AU196" s="174" t="s">
        <v>76</v>
      </c>
      <c r="AY196" s="18" t="s">
        <v>156</v>
      </c>
      <c r="BE196" s="175">
        <f>IF(N196="základní",J196,0)</f>
        <v>0</v>
      </c>
      <c r="BF196" s="175">
        <f>IF(N196="snížená",J196,0)</f>
        <v>0</v>
      </c>
      <c r="BG196" s="175">
        <f>IF(N196="zákl. přenesená",J196,0)</f>
        <v>0</v>
      </c>
      <c r="BH196" s="175">
        <f>IF(N196="sníž. přenesená",J196,0)</f>
        <v>0</v>
      </c>
      <c r="BI196" s="175">
        <f>IF(N196="nulová",J196,0)</f>
        <v>0</v>
      </c>
      <c r="BJ196" s="18" t="s">
        <v>76</v>
      </c>
      <c r="BK196" s="175">
        <f>ROUND(I196*H196,2)</f>
        <v>0</v>
      </c>
      <c r="BL196" s="18" t="s">
        <v>86</v>
      </c>
      <c r="BM196" s="174" t="s">
        <v>350</v>
      </c>
    </row>
    <row r="197" s="2" customFormat="1">
      <c r="A197" s="31"/>
      <c r="B197" s="32"/>
      <c r="C197" s="31"/>
      <c r="D197" s="176" t="s">
        <v>162</v>
      </c>
      <c r="E197" s="31"/>
      <c r="F197" s="177" t="s">
        <v>1031</v>
      </c>
      <c r="G197" s="31"/>
      <c r="H197" s="31"/>
      <c r="I197" s="31"/>
      <c r="J197" s="31"/>
      <c r="K197" s="31"/>
      <c r="L197" s="32"/>
      <c r="M197" s="178"/>
      <c r="N197" s="179"/>
      <c r="O197" s="69"/>
      <c r="P197" s="69"/>
      <c r="Q197" s="69"/>
      <c r="R197" s="69"/>
      <c r="S197" s="69"/>
      <c r="T197" s="70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T197" s="18" t="s">
        <v>162</v>
      </c>
      <c r="AU197" s="18" t="s">
        <v>76</v>
      </c>
    </row>
    <row r="198" s="2" customFormat="1" ht="16.5" customHeight="1">
      <c r="A198" s="31"/>
      <c r="B198" s="163"/>
      <c r="C198" s="164" t="s">
        <v>353</v>
      </c>
      <c r="D198" s="164" t="s">
        <v>158</v>
      </c>
      <c r="E198" s="165" t="s">
        <v>1044</v>
      </c>
      <c r="F198" s="166" t="s">
        <v>1045</v>
      </c>
      <c r="G198" s="167" t="s">
        <v>1046</v>
      </c>
      <c r="H198" s="168">
        <v>1</v>
      </c>
      <c r="I198" s="169">
        <v>0</v>
      </c>
      <c r="J198" s="169">
        <f>ROUND(I198*H198,2)</f>
        <v>0</v>
      </c>
      <c r="K198" s="166" t="s">
        <v>1</v>
      </c>
      <c r="L198" s="32"/>
      <c r="M198" s="170" t="s">
        <v>1</v>
      </c>
      <c r="N198" s="171" t="s">
        <v>36</v>
      </c>
      <c r="O198" s="172">
        <v>0</v>
      </c>
      <c r="P198" s="172">
        <f>O198*H198</f>
        <v>0</v>
      </c>
      <c r="Q198" s="172">
        <v>0</v>
      </c>
      <c r="R198" s="172">
        <f>Q198*H198</f>
        <v>0</v>
      </c>
      <c r="S198" s="172">
        <v>0</v>
      </c>
      <c r="T198" s="173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4" t="s">
        <v>86</v>
      </c>
      <c r="AT198" s="174" t="s">
        <v>158</v>
      </c>
      <c r="AU198" s="174" t="s">
        <v>76</v>
      </c>
      <c r="AY198" s="18" t="s">
        <v>156</v>
      </c>
      <c r="BE198" s="175">
        <f>IF(N198="základní",J198,0)</f>
        <v>0</v>
      </c>
      <c r="BF198" s="175">
        <f>IF(N198="snížená",J198,0)</f>
        <v>0</v>
      </c>
      <c r="BG198" s="175">
        <f>IF(N198="zákl. přenesená",J198,0)</f>
        <v>0</v>
      </c>
      <c r="BH198" s="175">
        <f>IF(N198="sníž. přenesená",J198,0)</f>
        <v>0</v>
      </c>
      <c r="BI198" s="175">
        <f>IF(N198="nulová",J198,0)</f>
        <v>0</v>
      </c>
      <c r="BJ198" s="18" t="s">
        <v>76</v>
      </c>
      <c r="BK198" s="175">
        <f>ROUND(I198*H198,2)</f>
        <v>0</v>
      </c>
      <c r="BL198" s="18" t="s">
        <v>86</v>
      </c>
      <c r="BM198" s="174" t="s">
        <v>357</v>
      </c>
    </row>
    <row r="199" s="2" customFormat="1">
      <c r="A199" s="31"/>
      <c r="B199" s="32"/>
      <c r="C199" s="31"/>
      <c r="D199" s="176" t="s">
        <v>162</v>
      </c>
      <c r="E199" s="31"/>
      <c r="F199" s="177" t="s">
        <v>1045</v>
      </c>
      <c r="G199" s="31"/>
      <c r="H199" s="31"/>
      <c r="I199" s="31"/>
      <c r="J199" s="31"/>
      <c r="K199" s="31"/>
      <c r="L199" s="32"/>
      <c r="M199" s="178"/>
      <c r="N199" s="179"/>
      <c r="O199" s="69"/>
      <c r="P199" s="69"/>
      <c r="Q199" s="69"/>
      <c r="R199" s="69"/>
      <c r="S199" s="69"/>
      <c r="T199" s="70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T199" s="18" t="s">
        <v>162</v>
      </c>
      <c r="AU199" s="18" t="s">
        <v>76</v>
      </c>
    </row>
    <row r="200" s="12" customFormat="1" ht="25.92" customHeight="1">
      <c r="A200" s="12"/>
      <c r="B200" s="151"/>
      <c r="C200" s="12"/>
      <c r="D200" s="152" t="s">
        <v>70</v>
      </c>
      <c r="E200" s="153" t="s">
        <v>1047</v>
      </c>
      <c r="F200" s="153" t="s">
        <v>1048</v>
      </c>
      <c r="G200" s="12"/>
      <c r="H200" s="12"/>
      <c r="I200" s="12"/>
      <c r="J200" s="154">
        <f>BK200</f>
        <v>0</v>
      </c>
      <c r="K200" s="12"/>
      <c r="L200" s="151"/>
      <c r="M200" s="155"/>
      <c r="N200" s="156"/>
      <c r="O200" s="156"/>
      <c r="P200" s="157">
        <f>SUM(P201:P342)</f>
        <v>0</v>
      </c>
      <c r="Q200" s="156"/>
      <c r="R200" s="157">
        <f>SUM(R201:R342)</f>
        <v>0</v>
      </c>
      <c r="S200" s="156"/>
      <c r="T200" s="158">
        <f>SUM(T201:T342)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152" t="s">
        <v>76</v>
      </c>
      <c r="AT200" s="159" t="s">
        <v>70</v>
      </c>
      <c r="AU200" s="159" t="s">
        <v>71</v>
      </c>
      <c r="AY200" s="152" t="s">
        <v>156</v>
      </c>
      <c r="BK200" s="160">
        <f>SUM(BK201:BK342)</f>
        <v>0</v>
      </c>
    </row>
    <row r="201" s="2" customFormat="1" ht="16.5" customHeight="1">
      <c r="A201" s="31"/>
      <c r="B201" s="163"/>
      <c r="C201" s="164" t="s">
        <v>257</v>
      </c>
      <c r="D201" s="164" t="s">
        <v>158</v>
      </c>
      <c r="E201" s="165" t="s">
        <v>1049</v>
      </c>
      <c r="F201" s="166" t="s">
        <v>1050</v>
      </c>
      <c r="G201" s="167" t="s">
        <v>234</v>
      </c>
      <c r="H201" s="168">
        <v>3100</v>
      </c>
      <c r="I201" s="169">
        <v>0</v>
      </c>
      <c r="J201" s="169">
        <f>ROUND(I201*H201,2)</f>
        <v>0</v>
      </c>
      <c r="K201" s="166" t="s">
        <v>1</v>
      </c>
      <c r="L201" s="32"/>
      <c r="M201" s="170" t="s">
        <v>1</v>
      </c>
      <c r="N201" s="171" t="s">
        <v>36</v>
      </c>
      <c r="O201" s="172">
        <v>0</v>
      </c>
      <c r="P201" s="172">
        <f>O201*H201</f>
        <v>0</v>
      </c>
      <c r="Q201" s="172">
        <v>0</v>
      </c>
      <c r="R201" s="172">
        <f>Q201*H201</f>
        <v>0</v>
      </c>
      <c r="S201" s="172">
        <v>0</v>
      </c>
      <c r="T201" s="173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4" t="s">
        <v>86</v>
      </c>
      <c r="AT201" s="174" t="s">
        <v>158</v>
      </c>
      <c r="AU201" s="174" t="s">
        <v>76</v>
      </c>
      <c r="AY201" s="18" t="s">
        <v>156</v>
      </c>
      <c r="BE201" s="175">
        <f>IF(N201="základní",J201,0)</f>
        <v>0</v>
      </c>
      <c r="BF201" s="175">
        <f>IF(N201="snížená",J201,0)</f>
        <v>0</v>
      </c>
      <c r="BG201" s="175">
        <f>IF(N201="zákl. přenesená",J201,0)</f>
        <v>0</v>
      </c>
      <c r="BH201" s="175">
        <f>IF(N201="sníž. přenesená",J201,0)</f>
        <v>0</v>
      </c>
      <c r="BI201" s="175">
        <f>IF(N201="nulová",J201,0)</f>
        <v>0</v>
      </c>
      <c r="BJ201" s="18" t="s">
        <v>76</v>
      </c>
      <c r="BK201" s="175">
        <f>ROUND(I201*H201,2)</f>
        <v>0</v>
      </c>
      <c r="BL201" s="18" t="s">
        <v>86</v>
      </c>
      <c r="BM201" s="174" t="s">
        <v>535</v>
      </c>
    </row>
    <row r="202" s="2" customFormat="1">
      <c r="A202" s="31"/>
      <c r="B202" s="32"/>
      <c r="C202" s="31"/>
      <c r="D202" s="176" t="s">
        <v>162</v>
      </c>
      <c r="E202" s="31"/>
      <c r="F202" s="177" t="s">
        <v>1050</v>
      </c>
      <c r="G202" s="31"/>
      <c r="H202" s="31"/>
      <c r="I202" s="31"/>
      <c r="J202" s="31"/>
      <c r="K202" s="31"/>
      <c r="L202" s="32"/>
      <c r="M202" s="178"/>
      <c r="N202" s="179"/>
      <c r="O202" s="69"/>
      <c r="P202" s="69"/>
      <c r="Q202" s="69"/>
      <c r="R202" s="69"/>
      <c r="S202" s="69"/>
      <c r="T202" s="70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T202" s="18" t="s">
        <v>162</v>
      </c>
      <c r="AU202" s="18" t="s">
        <v>76</v>
      </c>
    </row>
    <row r="203" s="2" customFormat="1" ht="16.5" customHeight="1">
      <c r="A203" s="31"/>
      <c r="B203" s="163"/>
      <c r="C203" s="164" t="s">
        <v>941</v>
      </c>
      <c r="D203" s="164" t="s">
        <v>158</v>
      </c>
      <c r="E203" s="165" t="s">
        <v>1051</v>
      </c>
      <c r="F203" s="166" t="s">
        <v>1052</v>
      </c>
      <c r="G203" s="167" t="s">
        <v>234</v>
      </c>
      <c r="H203" s="168">
        <v>1680</v>
      </c>
      <c r="I203" s="169">
        <v>0</v>
      </c>
      <c r="J203" s="169">
        <f>ROUND(I203*H203,2)</f>
        <v>0</v>
      </c>
      <c r="K203" s="166" t="s">
        <v>1</v>
      </c>
      <c r="L203" s="32"/>
      <c r="M203" s="170" t="s">
        <v>1</v>
      </c>
      <c r="N203" s="171" t="s">
        <v>36</v>
      </c>
      <c r="O203" s="172">
        <v>0</v>
      </c>
      <c r="P203" s="172">
        <f>O203*H203</f>
        <v>0</v>
      </c>
      <c r="Q203" s="172">
        <v>0</v>
      </c>
      <c r="R203" s="172">
        <f>Q203*H203</f>
        <v>0</v>
      </c>
      <c r="S203" s="172">
        <v>0</v>
      </c>
      <c r="T203" s="173">
        <f>S203*H203</f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4" t="s">
        <v>86</v>
      </c>
      <c r="AT203" s="174" t="s">
        <v>158</v>
      </c>
      <c r="AU203" s="174" t="s">
        <v>76</v>
      </c>
      <c r="AY203" s="18" t="s">
        <v>156</v>
      </c>
      <c r="BE203" s="175">
        <f>IF(N203="základní",J203,0)</f>
        <v>0</v>
      </c>
      <c r="BF203" s="175">
        <f>IF(N203="snížená",J203,0)</f>
        <v>0</v>
      </c>
      <c r="BG203" s="175">
        <f>IF(N203="zákl. přenesená",J203,0)</f>
        <v>0</v>
      </c>
      <c r="BH203" s="175">
        <f>IF(N203="sníž. přenesená",J203,0)</f>
        <v>0</v>
      </c>
      <c r="BI203" s="175">
        <f>IF(N203="nulová",J203,0)</f>
        <v>0</v>
      </c>
      <c r="BJ203" s="18" t="s">
        <v>76</v>
      </c>
      <c r="BK203" s="175">
        <f>ROUND(I203*H203,2)</f>
        <v>0</v>
      </c>
      <c r="BL203" s="18" t="s">
        <v>86</v>
      </c>
      <c r="BM203" s="174" t="s">
        <v>543</v>
      </c>
    </row>
    <row r="204" s="2" customFormat="1">
      <c r="A204" s="31"/>
      <c r="B204" s="32"/>
      <c r="C204" s="31"/>
      <c r="D204" s="176" t="s">
        <v>162</v>
      </c>
      <c r="E204" s="31"/>
      <c r="F204" s="177" t="s">
        <v>1052</v>
      </c>
      <c r="G204" s="31"/>
      <c r="H204" s="31"/>
      <c r="I204" s="31"/>
      <c r="J204" s="31"/>
      <c r="K204" s="31"/>
      <c r="L204" s="32"/>
      <c r="M204" s="178"/>
      <c r="N204" s="179"/>
      <c r="O204" s="69"/>
      <c r="P204" s="69"/>
      <c r="Q204" s="69"/>
      <c r="R204" s="69"/>
      <c r="S204" s="69"/>
      <c r="T204" s="70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T204" s="18" t="s">
        <v>162</v>
      </c>
      <c r="AU204" s="18" t="s">
        <v>76</v>
      </c>
    </row>
    <row r="205" s="2" customFormat="1" ht="16.5" customHeight="1">
      <c r="A205" s="31"/>
      <c r="B205" s="163"/>
      <c r="C205" s="164" t="s">
        <v>261</v>
      </c>
      <c r="D205" s="164" t="s">
        <v>158</v>
      </c>
      <c r="E205" s="165" t="s">
        <v>1053</v>
      </c>
      <c r="F205" s="166" t="s">
        <v>1054</v>
      </c>
      <c r="G205" s="167" t="s">
        <v>234</v>
      </c>
      <c r="H205" s="168">
        <v>640</v>
      </c>
      <c r="I205" s="169">
        <v>0</v>
      </c>
      <c r="J205" s="169">
        <f>ROUND(I205*H205,2)</f>
        <v>0</v>
      </c>
      <c r="K205" s="166" t="s">
        <v>1</v>
      </c>
      <c r="L205" s="32"/>
      <c r="M205" s="170" t="s">
        <v>1</v>
      </c>
      <c r="N205" s="171" t="s">
        <v>36</v>
      </c>
      <c r="O205" s="172">
        <v>0</v>
      </c>
      <c r="P205" s="172">
        <f>O205*H205</f>
        <v>0</v>
      </c>
      <c r="Q205" s="172">
        <v>0</v>
      </c>
      <c r="R205" s="172">
        <f>Q205*H205</f>
        <v>0</v>
      </c>
      <c r="S205" s="172">
        <v>0</v>
      </c>
      <c r="T205" s="173">
        <f>S205*H205</f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4" t="s">
        <v>86</v>
      </c>
      <c r="AT205" s="174" t="s">
        <v>158</v>
      </c>
      <c r="AU205" s="174" t="s">
        <v>76</v>
      </c>
      <c r="AY205" s="18" t="s">
        <v>156</v>
      </c>
      <c r="BE205" s="175">
        <f>IF(N205="základní",J205,0)</f>
        <v>0</v>
      </c>
      <c r="BF205" s="175">
        <f>IF(N205="snížená",J205,0)</f>
        <v>0</v>
      </c>
      <c r="BG205" s="175">
        <f>IF(N205="zákl. přenesená",J205,0)</f>
        <v>0</v>
      </c>
      <c r="BH205" s="175">
        <f>IF(N205="sníž. přenesená",J205,0)</f>
        <v>0</v>
      </c>
      <c r="BI205" s="175">
        <f>IF(N205="nulová",J205,0)</f>
        <v>0</v>
      </c>
      <c r="BJ205" s="18" t="s">
        <v>76</v>
      </c>
      <c r="BK205" s="175">
        <f>ROUND(I205*H205,2)</f>
        <v>0</v>
      </c>
      <c r="BL205" s="18" t="s">
        <v>86</v>
      </c>
      <c r="BM205" s="174" t="s">
        <v>554</v>
      </c>
    </row>
    <row r="206" s="2" customFormat="1">
      <c r="A206" s="31"/>
      <c r="B206" s="32"/>
      <c r="C206" s="31"/>
      <c r="D206" s="176" t="s">
        <v>162</v>
      </c>
      <c r="E206" s="31"/>
      <c r="F206" s="177" t="s">
        <v>1054</v>
      </c>
      <c r="G206" s="31"/>
      <c r="H206" s="31"/>
      <c r="I206" s="31"/>
      <c r="J206" s="31"/>
      <c r="K206" s="31"/>
      <c r="L206" s="32"/>
      <c r="M206" s="178"/>
      <c r="N206" s="179"/>
      <c r="O206" s="69"/>
      <c r="P206" s="69"/>
      <c r="Q206" s="69"/>
      <c r="R206" s="69"/>
      <c r="S206" s="69"/>
      <c r="T206" s="70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T206" s="18" t="s">
        <v>162</v>
      </c>
      <c r="AU206" s="18" t="s">
        <v>76</v>
      </c>
    </row>
    <row r="207" s="2" customFormat="1" ht="16.5" customHeight="1">
      <c r="A207" s="31"/>
      <c r="B207" s="163"/>
      <c r="C207" s="164" t="s">
        <v>360</v>
      </c>
      <c r="D207" s="164" t="s">
        <v>158</v>
      </c>
      <c r="E207" s="165" t="s">
        <v>1055</v>
      </c>
      <c r="F207" s="166" t="s">
        <v>1056</v>
      </c>
      <c r="G207" s="167" t="s">
        <v>234</v>
      </c>
      <c r="H207" s="168">
        <v>30</v>
      </c>
      <c r="I207" s="169">
        <v>0</v>
      </c>
      <c r="J207" s="169">
        <f>ROUND(I207*H207,2)</f>
        <v>0</v>
      </c>
      <c r="K207" s="166" t="s">
        <v>1</v>
      </c>
      <c r="L207" s="32"/>
      <c r="M207" s="170" t="s">
        <v>1</v>
      </c>
      <c r="N207" s="171" t="s">
        <v>36</v>
      </c>
      <c r="O207" s="172">
        <v>0</v>
      </c>
      <c r="P207" s="172">
        <f>O207*H207</f>
        <v>0</v>
      </c>
      <c r="Q207" s="172">
        <v>0</v>
      </c>
      <c r="R207" s="172">
        <f>Q207*H207</f>
        <v>0</v>
      </c>
      <c r="S207" s="172">
        <v>0</v>
      </c>
      <c r="T207" s="173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4" t="s">
        <v>86</v>
      </c>
      <c r="AT207" s="174" t="s">
        <v>158</v>
      </c>
      <c r="AU207" s="174" t="s">
        <v>76</v>
      </c>
      <c r="AY207" s="18" t="s">
        <v>156</v>
      </c>
      <c r="BE207" s="175">
        <f>IF(N207="základní",J207,0)</f>
        <v>0</v>
      </c>
      <c r="BF207" s="175">
        <f>IF(N207="snížená",J207,0)</f>
        <v>0</v>
      </c>
      <c r="BG207" s="175">
        <f>IF(N207="zákl. přenesená",J207,0)</f>
        <v>0</v>
      </c>
      <c r="BH207" s="175">
        <f>IF(N207="sníž. přenesená",J207,0)</f>
        <v>0</v>
      </c>
      <c r="BI207" s="175">
        <f>IF(N207="nulová",J207,0)</f>
        <v>0</v>
      </c>
      <c r="BJ207" s="18" t="s">
        <v>76</v>
      </c>
      <c r="BK207" s="175">
        <f>ROUND(I207*H207,2)</f>
        <v>0</v>
      </c>
      <c r="BL207" s="18" t="s">
        <v>86</v>
      </c>
      <c r="BM207" s="174" t="s">
        <v>363</v>
      </c>
    </row>
    <row r="208" s="2" customFormat="1">
      <c r="A208" s="31"/>
      <c r="B208" s="32"/>
      <c r="C208" s="31"/>
      <c r="D208" s="176" t="s">
        <v>162</v>
      </c>
      <c r="E208" s="31"/>
      <c r="F208" s="177" t="s">
        <v>1056</v>
      </c>
      <c r="G208" s="31"/>
      <c r="H208" s="31"/>
      <c r="I208" s="31"/>
      <c r="J208" s="31"/>
      <c r="K208" s="31"/>
      <c r="L208" s="32"/>
      <c r="M208" s="178"/>
      <c r="N208" s="179"/>
      <c r="O208" s="69"/>
      <c r="P208" s="69"/>
      <c r="Q208" s="69"/>
      <c r="R208" s="69"/>
      <c r="S208" s="69"/>
      <c r="T208" s="70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T208" s="18" t="s">
        <v>162</v>
      </c>
      <c r="AU208" s="18" t="s">
        <v>76</v>
      </c>
    </row>
    <row r="209" s="2" customFormat="1" ht="16.5" customHeight="1">
      <c r="A209" s="31"/>
      <c r="B209" s="163"/>
      <c r="C209" s="164" t="s">
        <v>264</v>
      </c>
      <c r="D209" s="164" t="s">
        <v>158</v>
      </c>
      <c r="E209" s="165" t="s">
        <v>1057</v>
      </c>
      <c r="F209" s="166" t="s">
        <v>1058</v>
      </c>
      <c r="G209" s="167" t="s">
        <v>234</v>
      </c>
      <c r="H209" s="168">
        <v>1370</v>
      </c>
      <c r="I209" s="169">
        <v>0</v>
      </c>
      <c r="J209" s="169">
        <f>ROUND(I209*H209,2)</f>
        <v>0</v>
      </c>
      <c r="K209" s="166" t="s">
        <v>1</v>
      </c>
      <c r="L209" s="32"/>
      <c r="M209" s="170" t="s">
        <v>1</v>
      </c>
      <c r="N209" s="171" t="s">
        <v>36</v>
      </c>
      <c r="O209" s="172">
        <v>0</v>
      </c>
      <c r="P209" s="172">
        <f>O209*H209</f>
        <v>0</v>
      </c>
      <c r="Q209" s="172">
        <v>0</v>
      </c>
      <c r="R209" s="172">
        <f>Q209*H209</f>
        <v>0</v>
      </c>
      <c r="S209" s="172">
        <v>0</v>
      </c>
      <c r="T209" s="173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4" t="s">
        <v>86</v>
      </c>
      <c r="AT209" s="174" t="s">
        <v>158</v>
      </c>
      <c r="AU209" s="174" t="s">
        <v>76</v>
      </c>
      <c r="AY209" s="18" t="s">
        <v>156</v>
      </c>
      <c r="BE209" s="175">
        <f>IF(N209="základní",J209,0)</f>
        <v>0</v>
      </c>
      <c r="BF209" s="175">
        <f>IF(N209="snížená",J209,0)</f>
        <v>0</v>
      </c>
      <c r="BG209" s="175">
        <f>IF(N209="zákl. přenesená",J209,0)</f>
        <v>0</v>
      </c>
      <c r="BH209" s="175">
        <f>IF(N209="sníž. přenesená",J209,0)</f>
        <v>0</v>
      </c>
      <c r="BI209" s="175">
        <f>IF(N209="nulová",J209,0)</f>
        <v>0</v>
      </c>
      <c r="BJ209" s="18" t="s">
        <v>76</v>
      </c>
      <c r="BK209" s="175">
        <f>ROUND(I209*H209,2)</f>
        <v>0</v>
      </c>
      <c r="BL209" s="18" t="s">
        <v>86</v>
      </c>
      <c r="BM209" s="174" t="s">
        <v>366</v>
      </c>
    </row>
    <row r="210" s="2" customFormat="1">
      <c r="A210" s="31"/>
      <c r="B210" s="32"/>
      <c r="C210" s="31"/>
      <c r="D210" s="176" t="s">
        <v>162</v>
      </c>
      <c r="E210" s="31"/>
      <c r="F210" s="177" t="s">
        <v>1058</v>
      </c>
      <c r="G210" s="31"/>
      <c r="H210" s="31"/>
      <c r="I210" s="31"/>
      <c r="J210" s="31"/>
      <c r="K210" s="31"/>
      <c r="L210" s="32"/>
      <c r="M210" s="178"/>
      <c r="N210" s="179"/>
      <c r="O210" s="69"/>
      <c r="P210" s="69"/>
      <c r="Q210" s="69"/>
      <c r="R210" s="69"/>
      <c r="S210" s="69"/>
      <c r="T210" s="70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T210" s="18" t="s">
        <v>162</v>
      </c>
      <c r="AU210" s="18" t="s">
        <v>76</v>
      </c>
    </row>
    <row r="211" s="2" customFormat="1" ht="16.5" customHeight="1">
      <c r="A211" s="31"/>
      <c r="B211" s="163"/>
      <c r="C211" s="164" t="s">
        <v>367</v>
      </c>
      <c r="D211" s="164" t="s">
        <v>158</v>
      </c>
      <c r="E211" s="165" t="s">
        <v>1059</v>
      </c>
      <c r="F211" s="166" t="s">
        <v>1060</v>
      </c>
      <c r="G211" s="167" t="s">
        <v>234</v>
      </c>
      <c r="H211" s="168">
        <v>15</v>
      </c>
      <c r="I211" s="169">
        <v>0</v>
      </c>
      <c r="J211" s="169">
        <f>ROUND(I211*H211,2)</f>
        <v>0</v>
      </c>
      <c r="K211" s="166" t="s">
        <v>1</v>
      </c>
      <c r="L211" s="32"/>
      <c r="M211" s="170" t="s">
        <v>1</v>
      </c>
      <c r="N211" s="171" t="s">
        <v>36</v>
      </c>
      <c r="O211" s="172">
        <v>0</v>
      </c>
      <c r="P211" s="172">
        <f>O211*H211</f>
        <v>0</v>
      </c>
      <c r="Q211" s="172">
        <v>0</v>
      </c>
      <c r="R211" s="172">
        <f>Q211*H211</f>
        <v>0</v>
      </c>
      <c r="S211" s="172">
        <v>0</v>
      </c>
      <c r="T211" s="173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4" t="s">
        <v>86</v>
      </c>
      <c r="AT211" s="174" t="s">
        <v>158</v>
      </c>
      <c r="AU211" s="174" t="s">
        <v>76</v>
      </c>
      <c r="AY211" s="18" t="s">
        <v>156</v>
      </c>
      <c r="BE211" s="175">
        <f>IF(N211="základní",J211,0)</f>
        <v>0</v>
      </c>
      <c r="BF211" s="175">
        <f>IF(N211="snížená",J211,0)</f>
        <v>0</v>
      </c>
      <c r="BG211" s="175">
        <f>IF(N211="zákl. přenesená",J211,0)</f>
        <v>0</v>
      </c>
      <c r="BH211" s="175">
        <f>IF(N211="sníž. přenesená",J211,0)</f>
        <v>0</v>
      </c>
      <c r="BI211" s="175">
        <f>IF(N211="nulová",J211,0)</f>
        <v>0</v>
      </c>
      <c r="BJ211" s="18" t="s">
        <v>76</v>
      </c>
      <c r="BK211" s="175">
        <f>ROUND(I211*H211,2)</f>
        <v>0</v>
      </c>
      <c r="BL211" s="18" t="s">
        <v>86</v>
      </c>
      <c r="BM211" s="174" t="s">
        <v>370</v>
      </c>
    </row>
    <row r="212" s="2" customFormat="1">
      <c r="A212" s="31"/>
      <c r="B212" s="32"/>
      <c r="C212" s="31"/>
      <c r="D212" s="176" t="s">
        <v>162</v>
      </c>
      <c r="E212" s="31"/>
      <c r="F212" s="177" t="s">
        <v>1060</v>
      </c>
      <c r="G212" s="31"/>
      <c r="H212" s="31"/>
      <c r="I212" s="31"/>
      <c r="J212" s="31"/>
      <c r="K212" s="31"/>
      <c r="L212" s="32"/>
      <c r="M212" s="178"/>
      <c r="N212" s="179"/>
      <c r="O212" s="69"/>
      <c r="P212" s="69"/>
      <c r="Q212" s="69"/>
      <c r="R212" s="69"/>
      <c r="S212" s="69"/>
      <c r="T212" s="70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T212" s="18" t="s">
        <v>162</v>
      </c>
      <c r="AU212" s="18" t="s">
        <v>76</v>
      </c>
    </row>
    <row r="213" s="2" customFormat="1" ht="16.5" customHeight="1">
      <c r="A213" s="31"/>
      <c r="B213" s="163"/>
      <c r="C213" s="164" t="s">
        <v>269</v>
      </c>
      <c r="D213" s="164" t="s">
        <v>158</v>
      </c>
      <c r="E213" s="165" t="s">
        <v>1061</v>
      </c>
      <c r="F213" s="166" t="s">
        <v>1062</v>
      </c>
      <c r="G213" s="167" t="s">
        <v>234</v>
      </c>
      <c r="H213" s="168">
        <v>50</v>
      </c>
      <c r="I213" s="169">
        <v>0</v>
      </c>
      <c r="J213" s="169">
        <f>ROUND(I213*H213,2)</f>
        <v>0</v>
      </c>
      <c r="K213" s="166" t="s">
        <v>1</v>
      </c>
      <c r="L213" s="32"/>
      <c r="M213" s="170" t="s">
        <v>1</v>
      </c>
      <c r="N213" s="171" t="s">
        <v>36</v>
      </c>
      <c r="O213" s="172">
        <v>0</v>
      </c>
      <c r="P213" s="172">
        <f>O213*H213</f>
        <v>0</v>
      </c>
      <c r="Q213" s="172">
        <v>0</v>
      </c>
      <c r="R213" s="172">
        <f>Q213*H213</f>
        <v>0</v>
      </c>
      <c r="S213" s="172">
        <v>0</v>
      </c>
      <c r="T213" s="173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74" t="s">
        <v>86</v>
      </c>
      <c r="AT213" s="174" t="s">
        <v>158</v>
      </c>
      <c r="AU213" s="174" t="s">
        <v>76</v>
      </c>
      <c r="AY213" s="18" t="s">
        <v>156</v>
      </c>
      <c r="BE213" s="175">
        <f>IF(N213="základní",J213,0)</f>
        <v>0</v>
      </c>
      <c r="BF213" s="175">
        <f>IF(N213="snížená",J213,0)</f>
        <v>0</v>
      </c>
      <c r="BG213" s="175">
        <f>IF(N213="zákl. přenesená",J213,0)</f>
        <v>0</v>
      </c>
      <c r="BH213" s="175">
        <f>IF(N213="sníž. přenesená",J213,0)</f>
        <v>0</v>
      </c>
      <c r="BI213" s="175">
        <f>IF(N213="nulová",J213,0)</f>
        <v>0</v>
      </c>
      <c r="BJ213" s="18" t="s">
        <v>76</v>
      </c>
      <c r="BK213" s="175">
        <f>ROUND(I213*H213,2)</f>
        <v>0</v>
      </c>
      <c r="BL213" s="18" t="s">
        <v>86</v>
      </c>
      <c r="BM213" s="174" t="s">
        <v>373</v>
      </c>
    </row>
    <row r="214" s="2" customFormat="1">
      <c r="A214" s="31"/>
      <c r="B214" s="32"/>
      <c r="C214" s="31"/>
      <c r="D214" s="176" t="s">
        <v>162</v>
      </c>
      <c r="E214" s="31"/>
      <c r="F214" s="177" t="s">
        <v>1062</v>
      </c>
      <c r="G214" s="31"/>
      <c r="H214" s="31"/>
      <c r="I214" s="31"/>
      <c r="J214" s="31"/>
      <c r="K214" s="31"/>
      <c r="L214" s="32"/>
      <c r="M214" s="178"/>
      <c r="N214" s="179"/>
      <c r="O214" s="69"/>
      <c r="P214" s="69"/>
      <c r="Q214" s="69"/>
      <c r="R214" s="69"/>
      <c r="S214" s="69"/>
      <c r="T214" s="70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T214" s="18" t="s">
        <v>162</v>
      </c>
      <c r="AU214" s="18" t="s">
        <v>76</v>
      </c>
    </row>
    <row r="215" s="2" customFormat="1" ht="16.5" customHeight="1">
      <c r="A215" s="31"/>
      <c r="B215" s="163"/>
      <c r="C215" s="164" t="s">
        <v>375</v>
      </c>
      <c r="D215" s="164" t="s">
        <v>158</v>
      </c>
      <c r="E215" s="165" t="s">
        <v>1063</v>
      </c>
      <c r="F215" s="166" t="s">
        <v>1064</v>
      </c>
      <c r="G215" s="167" t="s">
        <v>234</v>
      </c>
      <c r="H215" s="168">
        <v>20</v>
      </c>
      <c r="I215" s="169">
        <v>0</v>
      </c>
      <c r="J215" s="169">
        <f>ROUND(I215*H215,2)</f>
        <v>0</v>
      </c>
      <c r="K215" s="166" t="s">
        <v>1</v>
      </c>
      <c r="L215" s="32"/>
      <c r="M215" s="170" t="s">
        <v>1</v>
      </c>
      <c r="N215" s="171" t="s">
        <v>36</v>
      </c>
      <c r="O215" s="172">
        <v>0</v>
      </c>
      <c r="P215" s="172">
        <f>O215*H215</f>
        <v>0</v>
      </c>
      <c r="Q215" s="172">
        <v>0</v>
      </c>
      <c r="R215" s="172">
        <f>Q215*H215</f>
        <v>0</v>
      </c>
      <c r="S215" s="172">
        <v>0</v>
      </c>
      <c r="T215" s="173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4" t="s">
        <v>86</v>
      </c>
      <c r="AT215" s="174" t="s">
        <v>158</v>
      </c>
      <c r="AU215" s="174" t="s">
        <v>76</v>
      </c>
      <c r="AY215" s="18" t="s">
        <v>156</v>
      </c>
      <c r="BE215" s="175">
        <f>IF(N215="základní",J215,0)</f>
        <v>0</v>
      </c>
      <c r="BF215" s="175">
        <f>IF(N215="snížená",J215,0)</f>
        <v>0</v>
      </c>
      <c r="BG215" s="175">
        <f>IF(N215="zákl. přenesená",J215,0)</f>
        <v>0</v>
      </c>
      <c r="BH215" s="175">
        <f>IF(N215="sníž. přenesená",J215,0)</f>
        <v>0</v>
      </c>
      <c r="BI215" s="175">
        <f>IF(N215="nulová",J215,0)</f>
        <v>0</v>
      </c>
      <c r="BJ215" s="18" t="s">
        <v>76</v>
      </c>
      <c r="BK215" s="175">
        <f>ROUND(I215*H215,2)</f>
        <v>0</v>
      </c>
      <c r="BL215" s="18" t="s">
        <v>86</v>
      </c>
      <c r="BM215" s="174" t="s">
        <v>378</v>
      </c>
    </row>
    <row r="216" s="2" customFormat="1">
      <c r="A216" s="31"/>
      <c r="B216" s="32"/>
      <c r="C216" s="31"/>
      <c r="D216" s="176" t="s">
        <v>162</v>
      </c>
      <c r="E216" s="31"/>
      <c r="F216" s="177" t="s">
        <v>1064</v>
      </c>
      <c r="G216" s="31"/>
      <c r="H216" s="31"/>
      <c r="I216" s="31"/>
      <c r="J216" s="31"/>
      <c r="K216" s="31"/>
      <c r="L216" s="32"/>
      <c r="M216" s="178"/>
      <c r="N216" s="179"/>
      <c r="O216" s="69"/>
      <c r="P216" s="69"/>
      <c r="Q216" s="69"/>
      <c r="R216" s="69"/>
      <c r="S216" s="69"/>
      <c r="T216" s="70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T216" s="18" t="s">
        <v>162</v>
      </c>
      <c r="AU216" s="18" t="s">
        <v>76</v>
      </c>
    </row>
    <row r="217" s="2" customFormat="1" ht="16.5" customHeight="1">
      <c r="A217" s="31"/>
      <c r="B217" s="163"/>
      <c r="C217" s="164" t="s">
        <v>276</v>
      </c>
      <c r="D217" s="164" t="s">
        <v>158</v>
      </c>
      <c r="E217" s="165" t="s">
        <v>1065</v>
      </c>
      <c r="F217" s="166" t="s">
        <v>1066</v>
      </c>
      <c r="G217" s="167" t="s">
        <v>234</v>
      </c>
      <c r="H217" s="168">
        <v>420</v>
      </c>
      <c r="I217" s="169">
        <v>0</v>
      </c>
      <c r="J217" s="169">
        <f>ROUND(I217*H217,2)</f>
        <v>0</v>
      </c>
      <c r="K217" s="166" t="s">
        <v>1</v>
      </c>
      <c r="L217" s="32"/>
      <c r="M217" s="170" t="s">
        <v>1</v>
      </c>
      <c r="N217" s="171" t="s">
        <v>36</v>
      </c>
      <c r="O217" s="172">
        <v>0</v>
      </c>
      <c r="P217" s="172">
        <f>O217*H217</f>
        <v>0</v>
      </c>
      <c r="Q217" s="172">
        <v>0</v>
      </c>
      <c r="R217" s="172">
        <f>Q217*H217</f>
        <v>0</v>
      </c>
      <c r="S217" s="172">
        <v>0</v>
      </c>
      <c r="T217" s="173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4" t="s">
        <v>86</v>
      </c>
      <c r="AT217" s="174" t="s">
        <v>158</v>
      </c>
      <c r="AU217" s="174" t="s">
        <v>76</v>
      </c>
      <c r="AY217" s="18" t="s">
        <v>156</v>
      </c>
      <c r="BE217" s="175">
        <f>IF(N217="základní",J217,0)</f>
        <v>0</v>
      </c>
      <c r="BF217" s="175">
        <f>IF(N217="snížená",J217,0)</f>
        <v>0</v>
      </c>
      <c r="BG217" s="175">
        <f>IF(N217="zákl. přenesená",J217,0)</f>
        <v>0</v>
      </c>
      <c r="BH217" s="175">
        <f>IF(N217="sníž. přenesená",J217,0)</f>
        <v>0</v>
      </c>
      <c r="BI217" s="175">
        <f>IF(N217="nulová",J217,0)</f>
        <v>0</v>
      </c>
      <c r="BJ217" s="18" t="s">
        <v>76</v>
      </c>
      <c r="BK217" s="175">
        <f>ROUND(I217*H217,2)</f>
        <v>0</v>
      </c>
      <c r="BL217" s="18" t="s">
        <v>86</v>
      </c>
      <c r="BM217" s="174" t="s">
        <v>382</v>
      </c>
    </row>
    <row r="218" s="2" customFormat="1">
      <c r="A218" s="31"/>
      <c r="B218" s="32"/>
      <c r="C218" s="31"/>
      <c r="D218" s="176" t="s">
        <v>162</v>
      </c>
      <c r="E218" s="31"/>
      <c r="F218" s="177" t="s">
        <v>1066</v>
      </c>
      <c r="G218" s="31"/>
      <c r="H218" s="31"/>
      <c r="I218" s="31"/>
      <c r="J218" s="31"/>
      <c r="K218" s="31"/>
      <c r="L218" s="32"/>
      <c r="M218" s="178"/>
      <c r="N218" s="179"/>
      <c r="O218" s="69"/>
      <c r="P218" s="69"/>
      <c r="Q218" s="69"/>
      <c r="R218" s="69"/>
      <c r="S218" s="69"/>
      <c r="T218" s="70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T218" s="18" t="s">
        <v>162</v>
      </c>
      <c r="AU218" s="18" t="s">
        <v>76</v>
      </c>
    </row>
    <row r="219" s="2" customFormat="1" ht="16.5" customHeight="1">
      <c r="A219" s="31"/>
      <c r="B219" s="163"/>
      <c r="C219" s="164" t="s">
        <v>383</v>
      </c>
      <c r="D219" s="164" t="s">
        <v>158</v>
      </c>
      <c r="E219" s="165" t="s">
        <v>1067</v>
      </c>
      <c r="F219" s="166" t="s">
        <v>1068</v>
      </c>
      <c r="G219" s="167" t="s">
        <v>234</v>
      </c>
      <c r="H219" s="168">
        <v>230</v>
      </c>
      <c r="I219" s="169">
        <v>0</v>
      </c>
      <c r="J219" s="169">
        <f>ROUND(I219*H219,2)</f>
        <v>0</v>
      </c>
      <c r="K219" s="166" t="s">
        <v>1</v>
      </c>
      <c r="L219" s="32"/>
      <c r="M219" s="170" t="s">
        <v>1</v>
      </c>
      <c r="N219" s="171" t="s">
        <v>36</v>
      </c>
      <c r="O219" s="172">
        <v>0</v>
      </c>
      <c r="P219" s="172">
        <f>O219*H219</f>
        <v>0</v>
      </c>
      <c r="Q219" s="172">
        <v>0</v>
      </c>
      <c r="R219" s="172">
        <f>Q219*H219</f>
        <v>0</v>
      </c>
      <c r="S219" s="172">
        <v>0</v>
      </c>
      <c r="T219" s="173">
        <f>S219*H219</f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74" t="s">
        <v>86</v>
      </c>
      <c r="AT219" s="174" t="s">
        <v>158</v>
      </c>
      <c r="AU219" s="174" t="s">
        <v>76</v>
      </c>
      <c r="AY219" s="18" t="s">
        <v>156</v>
      </c>
      <c r="BE219" s="175">
        <f>IF(N219="základní",J219,0)</f>
        <v>0</v>
      </c>
      <c r="BF219" s="175">
        <f>IF(N219="snížená",J219,0)</f>
        <v>0</v>
      </c>
      <c r="BG219" s="175">
        <f>IF(N219="zákl. přenesená",J219,0)</f>
        <v>0</v>
      </c>
      <c r="BH219" s="175">
        <f>IF(N219="sníž. přenesená",J219,0)</f>
        <v>0</v>
      </c>
      <c r="BI219" s="175">
        <f>IF(N219="nulová",J219,0)</f>
        <v>0</v>
      </c>
      <c r="BJ219" s="18" t="s">
        <v>76</v>
      </c>
      <c r="BK219" s="175">
        <f>ROUND(I219*H219,2)</f>
        <v>0</v>
      </c>
      <c r="BL219" s="18" t="s">
        <v>86</v>
      </c>
      <c r="BM219" s="174" t="s">
        <v>386</v>
      </c>
    </row>
    <row r="220" s="2" customFormat="1">
      <c r="A220" s="31"/>
      <c r="B220" s="32"/>
      <c r="C220" s="31"/>
      <c r="D220" s="176" t="s">
        <v>162</v>
      </c>
      <c r="E220" s="31"/>
      <c r="F220" s="177" t="s">
        <v>1068</v>
      </c>
      <c r="G220" s="31"/>
      <c r="H220" s="31"/>
      <c r="I220" s="31"/>
      <c r="J220" s="31"/>
      <c r="K220" s="31"/>
      <c r="L220" s="32"/>
      <c r="M220" s="178"/>
      <c r="N220" s="179"/>
      <c r="O220" s="69"/>
      <c r="P220" s="69"/>
      <c r="Q220" s="69"/>
      <c r="R220" s="69"/>
      <c r="S220" s="69"/>
      <c r="T220" s="70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T220" s="18" t="s">
        <v>162</v>
      </c>
      <c r="AU220" s="18" t="s">
        <v>76</v>
      </c>
    </row>
    <row r="221" s="2" customFormat="1" ht="16.5" customHeight="1">
      <c r="A221" s="31"/>
      <c r="B221" s="163"/>
      <c r="C221" s="164" t="s">
        <v>280</v>
      </c>
      <c r="D221" s="164" t="s">
        <v>158</v>
      </c>
      <c r="E221" s="165" t="s">
        <v>1069</v>
      </c>
      <c r="F221" s="166" t="s">
        <v>1070</v>
      </c>
      <c r="G221" s="167" t="s">
        <v>234</v>
      </c>
      <c r="H221" s="168">
        <v>20</v>
      </c>
      <c r="I221" s="169">
        <v>0</v>
      </c>
      <c r="J221" s="169">
        <f>ROUND(I221*H221,2)</f>
        <v>0</v>
      </c>
      <c r="K221" s="166" t="s">
        <v>1</v>
      </c>
      <c r="L221" s="32"/>
      <c r="M221" s="170" t="s">
        <v>1</v>
      </c>
      <c r="N221" s="171" t="s">
        <v>36</v>
      </c>
      <c r="O221" s="172">
        <v>0</v>
      </c>
      <c r="P221" s="172">
        <f>O221*H221</f>
        <v>0</v>
      </c>
      <c r="Q221" s="172">
        <v>0</v>
      </c>
      <c r="R221" s="172">
        <f>Q221*H221</f>
        <v>0</v>
      </c>
      <c r="S221" s="172">
        <v>0</v>
      </c>
      <c r="T221" s="173">
        <f>S221*H221</f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74" t="s">
        <v>86</v>
      </c>
      <c r="AT221" s="174" t="s">
        <v>158</v>
      </c>
      <c r="AU221" s="174" t="s">
        <v>76</v>
      </c>
      <c r="AY221" s="18" t="s">
        <v>156</v>
      </c>
      <c r="BE221" s="175">
        <f>IF(N221="základní",J221,0)</f>
        <v>0</v>
      </c>
      <c r="BF221" s="175">
        <f>IF(N221="snížená",J221,0)</f>
        <v>0</v>
      </c>
      <c r="BG221" s="175">
        <f>IF(N221="zákl. přenesená",J221,0)</f>
        <v>0</v>
      </c>
      <c r="BH221" s="175">
        <f>IF(N221="sníž. přenesená",J221,0)</f>
        <v>0</v>
      </c>
      <c r="BI221" s="175">
        <f>IF(N221="nulová",J221,0)</f>
        <v>0</v>
      </c>
      <c r="BJ221" s="18" t="s">
        <v>76</v>
      </c>
      <c r="BK221" s="175">
        <f>ROUND(I221*H221,2)</f>
        <v>0</v>
      </c>
      <c r="BL221" s="18" t="s">
        <v>86</v>
      </c>
      <c r="BM221" s="174" t="s">
        <v>389</v>
      </c>
    </row>
    <row r="222" s="2" customFormat="1">
      <c r="A222" s="31"/>
      <c r="B222" s="32"/>
      <c r="C222" s="31"/>
      <c r="D222" s="176" t="s">
        <v>162</v>
      </c>
      <c r="E222" s="31"/>
      <c r="F222" s="177" t="s">
        <v>1070</v>
      </c>
      <c r="G222" s="31"/>
      <c r="H222" s="31"/>
      <c r="I222" s="31"/>
      <c r="J222" s="31"/>
      <c r="K222" s="31"/>
      <c r="L222" s="32"/>
      <c r="M222" s="178"/>
      <c r="N222" s="179"/>
      <c r="O222" s="69"/>
      <c r="P222" s="69"/>
      <c r="Q222" s="69"/>
      <c r="R222" s="69"/>
      <c r="S222" s="69"/>
      <c r="T222" s="70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T222" s="18" t="s">
        <v>162</v>
      </c>
      <c r="AU222" s="18" t="s">
        <v>76</v>
      </c>
    </row>
    <row r="223" s="2" customFormat="1" ht="16.5" customHeight="1">
      <c r="A223" s="31"/>
      <c r="B223" s="163"/>
      <c r="C223" s="164" t="s">
        <v>393</v>
      </c>
      <c r="D223" s="164" t="s">
        <v>158</v>
      </c>
      <c r="E223" s="165" t="s">
        <v>1071</v>
      </c>
      <c r="F223" s="166" t="s">
        <v>1072</v>
      </c>
      <c r="G223" s="167" t="s">
        <v>234</v>
      </c>
      <c r="H223" s="168">
        <v>198</v>
      </c>
      <c r="I223" s="169">
        <v>0</v>
      </c>
      <c r="J223" s="169">
        <f>ROUND(I223*H223,2)</f>
        <v>0</v>
      </c>
      <c r="K223" s="166" t="s">
        <v>1</v>
      </c>
      <c r="L223" s="32"/>
      <c r="M223" s="170" t="s">
        <v>1</v>
      </c>
      <c r="N223" s="171" t="s">
        <v>36</v>
      </c>
      <c r="O223" s="172">
        <v>0</v>
      </c>
      <c r="P223" s="172">
        <f>O223*H223</f>
        <v>0</v>
      </c>
      <c r="Q223" s="172">
        <v>0</v>
      </c>
      <c r="R223" s="172">
        <f>Q223*H223</f>
        <v>0</v>
      </c>
      <c r="S223" s="172">
        <v>0</v>
      </c>
      <c r="T223" s="173">
        <f>S223*H223</f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74" t="s">
        <v>86</v>
      </c>
      <c r="AT223" s="174" t="s">
        <v>158</v>
      </c>
      <c r="AU223" s="174" t="s">
        <v>76</v>
      </c>
      <c r="AY223" s="18" t="s">
        <v>156</v>
      </c>
      <c r="BE223" s="175">
        <f>IF(N223="základní",J223,0)</f>
        <v>0</v>
      </c>
      <c r="BF223" s="175">
        <f>IF(N223="snížená",J223,0)</f>
        <v>0</v>
      </c>
      <c r="BG223" s="175">
        <f>IF(N223="zákl. přenesená",J223,0)</f>
        <v>0</v>
      </c>
      <c r="BH223" s="175">
        <f>IF(N223="sníž. přenesená",J223,0)</f>
        <v>0</v>
      </c>
      <c r="BI223" s="175">
        <f>IF(N223="nulová",J223,0)</f>
        <v>0</v>
      </c>
      <c r="BJ223" s="18" t="s">
        <v>76</v>
      </c>
      <c r="BK223" s="175">
        <f>ROUND(I223*H223,2)</f>
        <v>0</v>
      </c>
      <c r="BL223" s="18" t="s">
        <v>86</v>
      </c>
      <c r="BM223" s="174" t="s">
        <v>396</v>
      </c>
    </row>
    <row r="224" s="2" customFormat="1">
      <c r="A224" s="31"/>
      <c r="B224" s="32"/>
      <c r="C224" s="31"/>
      <c r="D224" s="176" t="s">
        <v>162</v>
      </c>
      <c r="E224" s="31"/>
      <c r="F224" s="177" t="s">
        <v>1072</v>
      </c>
      <c r="G224" s="31"/>
      <c r="H224" s="31"/>
      <c r="I224" s="31"/>
      <c r="J224" s="31"/>
      <c r="K224" s="31"/>
      <c r="L224" s="32"/>
      <c r="M224" s="178"/>
      <c r="N224" s="179"/>
      <c r="O224" s="69"/>
      <c r="P224" s="69"/>
      <c r="Q224" s="69"/>
      <c r="R224" s="69"/>
      <c r="S224" s="69"/>
      <c r="T224" s="70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T224" s="18" t="s">
        <v>162</v>
      </c>
      <c r="AU224" s="18" t="s">
        <v>76</v>
      </c>
    </row>
    <row r="225" s="2" customFormat="1" ht="24.15" customHeight="1">
      <c r="A225" s="31"/>
      <c r="B225" s="163"/>
      <c r="C225" s="164" t="s">
        <v>285</v>
      </c>
      <c r="D225" s="164" t="s">
        <v>158</v>
      </c>
      <c r="E225" s="165" t="s">
        <v>1073</v>
      </c>
      <c r="F225" s="166" t="s">
        <v>1074</v>
      </c>
      <c r="G225" s="167" t="s">
        <v>234</v>
      </c>
      <c r="H225" s="168">
        <v>144</v>
      </c>
      <c r="I225" s="169">
        <v>0</v>
      </c>
      <c r="J225" s="169">
        <f>ROUND(I225*H225,2)</f>
        <v>0</v>
      </c>
      <c r="K225" s="166" t="s">
        <v>1</v>
      </c>
      <c r="L225" s="32"/>
      <c r="M225" s="170" t="s">
        <v>1</v>
      </c>
      <c r="N225" s="171" t="s">
        <v>36</v>
      </c>
      <c r="O225" s="172">
        <v>0</v>
      </c>
      <c r="P225" s="172">
        <f>O225*H225</f>
        <v>0</v>
      </c>
      <c r="Q225" s="172">
        <v>0</v>
      </c>
      <c r="R225" s="172">
        <f>Q225*H225</f>
        <v>0</v>
      </c>
      <c r="S225" s="172">
        <v>0</v>
      </c>
      <c r="T225" s="173">
        <f>S225*H225</f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74" t="s">
        <v>86</v>
      </c>
      <c r="AT225" s="174" t="s">
        <v>158</v>
      </c>
      <c r="AU225" s="174" t="s">
        <v>76</v>
      </c>
      <c r="AY225" s="18" t="s">
        <v>156</v>
      </c>
      <c r="BE225" s="175">
        <f>IF(N225="základní",J225,0)</f>
        <v>0</v>
      </c>
      <c r="BF225" s="175">
        <f>IF(N225="snížená",J225,0)</f>
        <v>0</v>
      </c>
      <c r="BG225" s="175">
        <f>IF(N225="zákl. přenesená",J225,0)</f>
        <v>0</v>
      </c>
      <c r="BH225" s="175">
        <f>IF(N225="sníž. přenesená",J225,0)</f>
        <v>0</v>
      </c>
      <c r="BI225" s="175">
        <f>IF(N225="nulová",J225,0)</f>
        <v>0</v>
      </c>
      <c r="BJ225" s="18" t="s">
        <v>76</v>
      </c>
      <c r="BK225" s="175">
        <f>ROUND(I225*H225,2)</f>
        <v>0</v>
      </c>
      <c r="BL225" s="18" t="s">
        <v>86</v>
      </c>
      <c r="BM225" s="174" t="s">
        <v>401</v>
      </c>
    </row>
    <row r="226" s="2" customFormat="1">
      <c r="A226" s="31"/>
      <c r="B226" s="32"/>
      <c r="C226" s="31"/>
      <c r="D226" s="176" t="s">
        <v>162</v>
      </c>
      <c r="E226" s="31"/>
      <c r="F226" s="177" t="s">
        <v>1074</v>
      </c>
      <c r="G226" s="31"/>
      <c r="H226" s="31"/>
      <c r="I226" s="31"/>
      <c r="J226" s="31"/>
      <c r="K226" s="31"/>
      <c r="L226" s="32"/>
      <c r="M226" s="178"/>
      <c r="N226" s="179"/>
      <c r="O226" s="69"/>
      <c r="P226" s="69"/>
      <c r="Q226" s="69"/>
      <c r="R226" s="69"/>
      <c r="S226" s="69"/>
      <c r="T226" s="70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T226" s="18" t="s">
        <v>162</v>
      </c>
      <c r="AU226" s="18" t="s">
        <v>76</v>
      </c>
    </row>
    <row r="227" s="2" customFormat="1" ht="16.5" customHeight="1">
      <c r="A227" s="31"/>
      <c r="B227" s="163"/>
      <c r="C227" s="164" t="s">
        <v>402</v>
      </c>
      <c r="D227" s="164" t="s">
        <v>158</v>
      </c>
      <c r="E227" s="165" t="s">
        <v>1075</v>
      </c>
      <c r="F227" s="166" t="s">
        <v>1076</v>
      </c>
      <c r="G227" s="167" t="s">
        <v>234</v>
      </c>
      <c r="H227" s="168">
        <v>60</v>
      </c>
      <c r="I227" s="169">
        <v>0</v>
      </c>
      <c r="J227" s="169">
        <f>ROUND(I227*H227,2)</f>
        <v>0</v>
      </c>
      <c r="K227" s="166" t="s">
        <v>1</v>
      </c>
      <c r="L227" s="32"/>
      <c r="M227" s="170" t="s">
        <v>1</v>
      </c>
      <c r="N227" s="171" t="s">
        <v>36</v>
      </c>
      <c r="O227" s="172">
        <v>0</v>
      </c>
      <c r="P227" s="172">
        <f>O227*H227</f>
        <v>0</v>
      </c>
      <c r="Q227" s="172">
        <v>0</v>
      </c>
      <c r="R227" s="172">
        <f>Q227*H227</f>
        <v>0</v>
      </c>
      <c r="S227" s="172">
        <v>0</v>
      </c>
      <c r="T227" s="173">
        <f>S227*H227</f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74" t="s">
        <v>86</v>
      </c>
      <c r="AT227" s="174" t="s">
        <v>158</v>
      </c>
      <c r="AU227" s="174" t="s">
        <v>76</v>
      </c>
      <c r="AY227" s="18" t="s">
        <v>156</v>
      </c>
      <c r="BE227" s="175">
        <f>IF(N227="základní",J227,0)</f>
        <v>0</v>
      </c>
      <c r="BF227" s="175">
        <f>IF(N227="snížená",J227,0)</f>
        <v>0</v>
      </c>
      <c r="BG227" s="175">
        <f>IF(N227="zákl. přenesená",J227,0)</f>
        <v>0</v>
      </c>
      <c r="BH227" s="175">
        <f>IF(N227="sníž. přenesená",J227,0)</f>
        <v>0</v>
      </c>
      <c r="BI227" s="175">
        <f>IF(N227="nulová",J227,0)</f>
        <v>0</v>
      </c>
      <c r="BJ227" s="18" t="s">
        <v>76</v>
      </c>
      <c r="BK227" s="175">
        <f>ROUND(I227*H227,2)</f>
        <v>0</v>
      </c>
      <c r="BL227" s="18" t="s">
        <v>86</v>
      </c>
      <c r="BM227" s="174" t="s">
        <v>405</v>
      </c>
    </row>
    <row r="228" s="2" customFormat="1">
      <c r="A228" s="31"/>
      <c r="B228" s="32"/>
      <c r="C228" s="31"/>
      <c r="D228" s="176" t="s">
        <v>162</v>
      </c>
      <c r="E228" s="31"/>
      <c r="F228" s="177" t="s">
        <v>1076</v>
      </c>
      <c r="G228" s="31"/>
      <c r="H228" s="31"/>
      <c r="I228" s="31"/>
      <c r="J228" s="31"/>
      <c r="K228" s="31"/>
      <c r="L228" s="32"/>
      <c r="M228" s="178"/>
      <c r="N228" s="179"/>
      <c r="O228" s="69"/>
      <c r="P228" s="69"/>
      <c r="Q228" s="69"/>
      <c r="R228" s="69"/>
      <c r="S228" s="69"/>
      <c r="T228" s="70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T228" s="18" t="s">
        <v>162</v>
      </c>
      <c r="AU228" s="18" t="s">
        <v>76</v>
      </c>
    </row>
    <row r="229" s="2" customFormat="1" ht="16.5" customHeight="1">
      <c r="A229" s="31"/>
      <c r="B229" s="163"/>
      <c r="C229" s="164" t="s">
        <v>291</v>
      </c>
      <c r="D229" s="164" t="s">
        <v>158</v>
      </c>
      <c r="E229" s="165" t="s">
        <v>1077</v>
      </c>
      <c r="F229" s="166" t="s">
        <v>1078</v>
      </c>
      <c r="G229" s="167" t="s">
        <v>427</v>
      </c>
      <c r="H229" s="168">
        <v>26</v>
      </c>
      <c r="I229" s="169">
        <v>0</v>
      </c>
      <c r="J229" s="169">
        <f>ROUND(I229*H229,2)</f>
        <v>0</v>
      </c>
      <c r="K229" s="166" t="s">
        <v>1</v>
      </c>
      <c r="L229" s="32"/>
      <c r="M229" s="170" t="s">
        <v>1</v>
      </c>
      <c r="N229" s="171" t="s">
        <v>36</v>
      </c>
      <c r="O229" s="172">
        <v>0</v>
      </c>
      <c r="P229" s="172">
        <f>O229*H229</f>
        <v>0</v>
      </c>
      <c r="Q229" s="172">
        <v>0</v>
      </c>
      <c r="R229" s="172">
        <f>Q229*H229</f>
        <v>0</v>
      </c>
      <c r="S229" s="172">
        <v>0</v>
      </c>
      <c r="T229" s="173">
        <f>S229*H229</f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74" t="s">
        <v>86</v>
      </c>
      <c r="AT229" s="174" t="s">
        <v>158</v>
      </c>
      <c r="AU229" s="174" t="s">
        <v>76</v>
      </c>
      <c r="AY229" s="18" t="s">
        <v>156</v>
      </c>
      <c r="BE229" s="175">
        <f>IF(N229="základní",J229,0)</f>
        <v>0</v>
      </c>
      <c r="BF229" s="175">
        <f>IF(N229="snížená",J229,0)</f>
        <v>0</v>
      </c>
      <c r="BG229" s="175">
        <f>IF(N229="zákl. přenesená",J229,0)</f>
        <v>0</v>
      </c>
      <c r="BH229" s="175">
        <f>IF(N229="sníž. přenesená",J229,0)</f>
        <v>0</v>
      </c>
      <c r="BI229" s="175">
        <f>IF(N229="nulová",J229,0)</f>
        <v>0</v>
      </c>
      <c r="BJ229" s="18" t="s">
        <v>76</v>
      </c>
      <c r="BK229" s="175">
        <f>ROUND(I229*H229,2)</f>
        <v>0</v>
      </c>
      <c r="BL229" s="18" t="s">
        <v>86</v>
      </c>
      <c r="BM229" s="174" t="s">
        <v>408</v>
      </c>
    </row>
    <row r="230" s="2" customFormat="1">
      <c r="A230" s="31"/>
      <c r="B230" s="32"/>
      <c r="C230" s="31"/>
      <c r="D230" s="176" t="s">
        <v>162</v>
      </c>
      <c r="E230" s="31"/>
      <c r="F230" s="177" t="s">
        <v>1078</v>
      </c>
      <c r="G230" s="31"/>
      <c r="H230" s="31"/>
      <c r="I230" s="31"/>
      <c r="J230" s="31"/>
      <c r="K230" s="31"/>
      <c r="L230" s="32"/>
      <c r="M230" s="178"/>
      <c r="N230" s="179"/>
      <c r="O230" s="69"/>
      <c r="P230" s="69"/>
      <c r="Q230" s="69"/>
      <c r="R230" s="69"/>
      <c r="S230" s="69"/>
      <c r="T230" s="70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T230" s="18" t="s">
        <v>162</v>
      </c>
      <c r="AU230" s="18" t="s">
        <v>76</v>
      </c>
    </row>
    <row r="231" s="2" customFormat="1" ht="16.5" customHeight="1">
      <c r="A231" s="31"/>
      <c r="B231" s="163"/>
      <c r="C231" s="164" t="s">
        <v>410</v>
      </c>
      <c r="D231" s="164" t="s">
        <v>158</v>
      </c>
      <c r="E231" s="165" t="s">
        <v>1079</v>
      </c>
      <c r="F231" s="166" t="s">
        <v>1080</v>
      </c>
      <c r="G231" s="167" t="s">
        <v>234</v>
      </c>
      <c r="H231" s="168">
        <v>28</v>
      </c>
      <c r="I231" s="169">
        <v>0</v>
      </c>
      <c r="J231" s="169">
        <f>ROUND(I231*H231,2)</f>
        <v>0</v>
      </c>
      <c r="K231" s="166" t="s">
        <v>1</v>
      </c>
      <c r="L231" s="32"/>
      <c r="M231" s="170" t="s">
        <v>1</v>
      </c>
      <c r="N231" s="171" t="s">
        <v>36</v>
      </c>
      <c r="O231" s="172">
        <v>0</v>
      </c>
      <c r="P231" s="172">
        <f>O231*H231</f>
        <v>0</v>
      </c>
      <c r="Q231" s="172">
        <v>0</v>
      </c>
      <c r="R231" s="172">
        <f>Q231*H231</f>
        <v>0</v>
      </c>
      <c r="S231" s="172">
        <v>0</v>
      </c>
      <c r="T231" s="173">
        <f>S231*H231</f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74" t="s">
        <v>86</v>
      </c>
      <c r="AT231" s="174" t="s">
        <v>158</v>
      </c>
      <c r="AU231" s="174" t="s">
        <v>76</v>
      </c>
      <c r="AY231" s="18" t="s">
        <v>156</v>
      </c>
      <c r="BE231" s="175">
        <f>IF(N231="základní",J231,0)</f>
        <v>0</v>
      </c>
      <c r="BF231" s="175">
        <f>IF(N231="snížená",J231,0)</f>
        <v>0</v>
      </c>
      <c r="BG231" s="175">
        <f>IF(N231="zákl. přenesená",J231,0)</f>
        <v>0</v>
      </c>
      <c r="BH231" s="175">
        <f>IF(N231="sníž. přenesená",J231,0)</f>
        <v>0</v>
      </c>
      <c r="BI231" s="175">
        <f>IF(N231="nulová",J231,0)</f>
        <v>0</v>
      </c>
      <c r="BJ231" s="18" t="s">
        <v>76</v>
      </c>
      <c r="BK231" s="175">
        <f>ROUND(I231*H231,2)</f>
        <v>0</v>
      </c>
      <c r="BL231" s="18" t="s">
        <v>86</v>
      </c>
      <c r="BM231" s="174" t="s">
        <v>413</v>
      </c>
    </row>
    <row r="232" s="2" customFormat="1">
      <c r="A232" s="31"/>
      <c r="B232" s="32"/>
      <c r="C232" s="31"/>
      <c r="D232" s="176" t="s">
        <v>162</v>
      </c>
      <c r="E232" s="31"/>
      <c r="F232" s="177" t="s">
        <v>1080</v>
      </c>
      <c r="G232" s="31"/>
      <c r="H232" s="31"/>
      <c r="I232" s="31"/>
      <c r="J232" s="31"/>
      <c r="K232" s="31"/>
      <c r="L232" s="32"/>
      <c r="M232" s="178"/>
      <c r="N232" s="179"/>
      <c r="O232" s="69"/>
      <c r="P232" s="69"/>
      <c r="Q232" s="69"/>
      <c r="R232" s="69"/>
      <c r="S232" s="69"/>
      <c r="T232" s="70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T232" s="18" t="s">
        <v>162</v>
      </c>
      <c r="AU232" s="18" t="s">
        <v>76</v>
      </c>
    </row>
    <row r="233" s="2" customFormat="1" ht="16.5" customHeight="1">
      <c r="A233" s="31"/>
      <c r="B233" s="163"/>
      <c r="C233" s="164" t="s">
        <v>294</v>
      </c>
      <c r="D233" s="164" t="s">
        <v>158</v>
      </c>
      <c r="E233" s="165" t="s">
        <v>1081</v>
      </c>
      <c r="F233" s="166" t="s">
        <v>1082</v>
      </c>
      <c r="G233" s="167" t="s">
        <v>427</v>
      </c>
      <c r="H233" s="168">
        <v>30</v>
      </c>
      <c r="I233" s="169">
        <v>0</v>
      </c>
      <c r="J233" s="169">
        <f>ROUND(I233*H233,2)</f>
        <v>0</v>
      </c>
      <c r="K233" s="166" t="s">
        <v>1</v>
      </c>
      <c r="L233" s="32"/>
      <c r="M233" s="170" t="s">
        <v>1</v>
      </c>
      <c r="N233" s="171" t="s">
        <v>36</v>
      </c>
      <c r="O233" s="172">
        <v>0</v>
      </c>
      <c r="P233" s="172">
        <f>O233*H233</f>
        <v>0</v>
      </c>
      <c r="Q233" s="172">
        <v>0</v>
      </c>
      <c r="R233" s="172">
        <f>Q233*H233</f>
        <v>0</v>
      </c>
      <c r="S233" s="172">
        <v>0</v>
      </c>
      <c r="T233" s="173">
        <f>S233*H233</f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74" t="s">
        <v>86</v>
      </c>
      <c r="AT233" s="174" t="s">
        <v>158</v>
      </c>
      <c r="AU233" s="174" t="s">
        <v>76</v>
      </c>
      <c r="AY233" s="18" t="s">
        <v>156</v>
      </c>
      <c r="BE233" s="175">
        <f>IF(N233="základní",J233,0)</f>
        <v>0</v>
      </c>
      <c r="BF233" s="175">
        <f>IF(N233="snížená",J233,0)</f>
        <v>0</v>
      </c>
      <c r="BG233" s="175">
        <f>IF(N233="zákl. přenesená",J233,0)</f>
        <v>0</v>
      </c>
      <c r="BH233" s="175">
        <f>IF(N233="sníž. přenesená",J233,0)</f>
        <v>0</v>
      </c>
      <c r="BI233" s="175">
        <f>IF(N233="nulová",J233,0)</f>
        <v>0</v>
      </c>
      <c r="BJ233" s="18" t="s">
        <v>76</v>
      </c>
      <c r="BK233" s="175">
        <f>ROUND(I233*H233,2)</f>
        <v>0</v>
      </c>
      <c r="BL233" s="18" t="s">
        <v>86</v>
      </c>
      <c r="BM233" s="174" t="s">
        <v>416</v>
      </c>
    </row>
    <row r="234" s="2" customFormat="1">
      <c r="A234" s="31"/>
      <c r="B234" s="32"/>
      <c r="C234" s="31"/>
      <c r="D234" s="176" t="s">
        <v>162</v>
      </c>
      <c r="E234" s="31"/>
      <c r="F234" s="177" t="s">
        <v>1082</v>
      </c>
      <c r="G234" s="31"/>
      <c r="H234" s="31"/>
      <c r="I234" s="31"/>
      <c r="J234" s="31"/>
      <c r="K234" s="31"/>
      <c r="L234" s="32"/>
      <c r="M234" s="178"/>
      <c r="N234" s="179"/>
      <c r="O234" s="69"/>
      <c r="P234" s="69"/>
      <c r="Q234" s="69"/>
      <c r="R234" s="69"/>
      <c r="S234" s="69"/>
      <c r="T234" s="70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T234" s="18" t="s">
        <v>162</v>
      </c>
      <c r="AU234" s="18" t="s">
        <v>76</v>
      </c>
    </row>
    <row r="235" s="2" customFormat="1" ht="16.5" customHeight="1">
      <c r="A235" s="31"/>
      <c r="B235" s="163"/>
      <c r="C235" s="164" t="s">
        <v>417</v>
      </c>
      <c r="D235" s="164" t="s">
        <v>158</v>
      </c>
      <c r="E235" s="165" t="s">
        <v>1083</v>
      </c>
      <c r="F235" s="166" t="s">
        <v>1084</v>
      </c>
      <c r="G235" s="167" t="s">
        <v>234</v>
      </c>
      <c r="H235" s="168">
        <v>48</v>
      </c>
      <c r="I235" s="169">
        <v>0</v>
      </c>
      <c r="J235" s="169">
        <f>ROUND(I235*H235,2)</f>
        <v>0</v>
      </c>
      <c r="K235" s="166" t="s">
        <v>1</v>
      </c>
      <c r="L235" s="32"/>
      <c r="M235" s="170" t="s">
        <v>1</v>
      </c>
      <c r="N235" s="171" t="s">
        <v>36</v>
      </c>
      <c r="O235" s="172">
        <v>0</v>
      </c>
      <c r="P235" s="172">
        <f>O235*H235</f>
        <v>0</v>
      </c>
      <c r="Q235" s="172">
        <v>0</v>
      </c>
      <c r="R235" s="172">
        <f>Q235*H235</f>
        <v>0</v>
      </c>
      <c r="S235" s="172">
        <v>0</v>
      </c>
      <c r="T235" s="173">
        <f>S235*H235</f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74" t="s">
        <v>86</v>
      </c>
      <c r="AT235" s="174" t="s">
        <v>158</v>
      </c>
      <c r="AU235" s="174" t="s">
        <v>76</v>
      </c>
      <c r="AY235" s="18" t="s">
        <v>156</v>
      </c>
      <c r="BE235" s="175">
        <f>IF(N235="základní",J235,0)</f>
        <v>0</v>
      </c>
      <c r="BF235" s="175">
        <f>IF(N235="snížená",J235,0)</f>
        <v>0</v>
      </c>
      <c r="BG235" s="175">
        <f>IF(N235="zákl. přenesená",J235,0)</f>
        <v>0</v>
      </c>
      <c r="BH235" s="175">
        <f>IF(N235="sníž. přenesená",J235,0)</f>
        <v>0</v>
      </c>
      <c r="BI235" s="175">
        <f>IF(N235="nulová",J235,0)</f>
        <v>0</v>
      </c>
      <c r="BJ235" s="18" t="s">
        <v>76</v>
      </c>
      <c r="BK235" s="175">
        <f>ROUND(I235*H235,2)</f>
        <v>0</v>
      </c>
      <c r="BL235" s="18" t="s">
        <v>86</v>
      </c>
      <c r="BM235" s="174" t="s">
        <v>420</v>
      </c>
    </row>
    <row r="236" s="2" customFormat="1">
      <c r="A236" s="31"/>
      <c r="B236" s="32"/>
      <c r="C236" s="31"/>
      <c r="D236" s="176" t="s">
        <v>162</v>
      </c>
      <c r="E236" s="31"/>
      <c r="F236" s="177" t="s">
        <v>1084</v>
      </c>
      <c r="G236" s="31"/>
      <c r="H236" s="31"/>
      <c r="I236" s="31"/>
      <c r="J236" s="31"/>
      <c r="K236" s="31"/>
      <c r="L236" s="32"/>
      <c r="M236" s="178"/>
      <c r="N236" s="179"/>
      <c r="O236" s="69"/>
      <c r="P236" s="69"/>
      <c r="Q236" s="69"/>
      <c r="R236" s="69"/>
      <c r="S236" s="69"/>
      <c r="T236" s="70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T236" s="18" t="s">
        <v>162</v>
      </c>
      <c r="AU236" s="18" t="s">
        <v>76</v>
      </c>
    </row>
    <row r="237" s="2" customFormat="1" ht="16.5" customHeight="1">
      <c r="A237" s="31"/>
      <c r="B237" s="163"/>
      <c r="C237" s="164" t="s">
        <v>300</v>
      </c>
      <c r="D237" s="164" t="s">
        <v>158</v>
      </c>
      <c r="E237" s="165" t="s">
        <v>1085</v>
      </c>
      <c r="F237" s="166" t="s">
        <v>1086</v>
      </c>
      <c r="G237" s="167" t="s">
        <v>234</v>
      </c>
      <c r="H237" s="168">
        <v>8</v>
      </c>
      <c r="I237" s="169">
        <v>0</v>
      </c>
      <c r="J237" s="169">
        <f>ROUND(I237*H237,2)</f>
        <v>0</v>
      </c>
      <c r="K237" s="166" t="s">
        <v>1</v>
      </c>
      <c r="L237" s="32"/>
      <c r="M237" s="170" t="s">
        <v>1</v>
      </c>
      <c r="N237" s="171" t="s">
        <v>36</v>
      </c>
      <c r="O237" s="172">
        <v>0</v>
      </c>
      <c r="P237" s="172">
        <f>O237*H237</f>
        <v>0</v>
      </c>
      <c r="Q237" s="172">
        <v>0</v>
      </c>
      <c r="R237" s="172">
        <f>Q237*H237</f>
        <v>0</v>
      </c>
      <c r="S237" s="172">
        <v>0</v>
      </c>
      <c r="T237" s="173">
        <f>S237*H237</f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74" t="s">
        <v>86</v>
      </c>
      <c r="AT237" s="174" t="s">
        <v>158</v>
      </c>
      <c r="AU237" s="174" t="s">
        <v>76</v>
      </c>
      <c r="AY237" s="18" t="s">
        <v>156</v>
      </c>
      <c r="BE237" s="175">
        <f>IF(N237="základní",J237,0)</f>
        <v>0</v>
      </c>
      <c r="BF237" s="175">
        <f>IF(N237="snížená",J237,0)</f>
        <v>0</v>
      </c>
      <c r="BG237" s="175">
        <f>IF(N237="zákl. přenesená",J237,0)</f>
        <v>0</v>
      </c>
      <c r="BH237" s="175">
        <f>IF(N237="sníž. přenesená",J237,0)</f>
        <v>0</v>
      </c>
      <c r="BI237" s="175">
        <f>IF(N237="nulová",J237,0)</f>
        <v>0</v>
      </c>
      <c r="BJ237" s="18" t="s">
        <v>76</v>
      </c>
      <c r="BK237" s="175">
        <f>ROUND(I237*H237,2)</f>
        <v>0</v>
      </c>
      <c r="BL237" s="18" t="s">
        <v>86</v>
      </c>
      <c r="BM237" s="174" t="s">
        <v>428</v>
      </c>
    </row>
    <row r="238" s="2" customFormat="1">
      <c r="A238" s="31"/>
      <c r="B238" s="32"/>
      <c r="C238" s="31"/>
      <c r="D238" s="176" t="s">
        <v>162</v>
      </c>
      <c r="E238" s="31"/>
      <c r="F238" s="177" t="s">
        <v>1086</v>
      </c>
      <c r="G238" s="31"/>
      <c r="H238" s="31"/>
      <c r="I238" s="31"/>
      <c r="J238" s="31"/>
      <c r="K238" s="31"/>
      <c r="L238" s="32"/>
      <c r="M238" s="178"/>
      <c r="N238" s="179"/>
      <c r="O238" s="69"/>
      <c r="P238" s="69"/>
      <c r="Q238" s="69"/>
      <c r="R238" s="69"/>
      <c r="S238" s="69"/>
      <c r="T238" s="70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T238" s="18" t="s">
        <v>162</v>
      </c>
      <c r="AU238" s="18" t="s">
        <v>76</v>
      </c>
    </row>
    <row r="239" s="2" customFormat="1" ht="24.15" customHeight="1">
      <c r="A239" s="31"/>
      <c r="B239" s="163"/>
      <c r="C239" s="164" t="s">
        <v>429</v>
      </c>
      <c r="D239" s="164" t="s">
        <v>158</v>
      </c>
      <c r="E239" s="165" t="s">
        <v>1087</v>
      </c>
      <c r="F239" s="166" t="s">
        <v>1088</v>
      </c>
      <c r="G239" s="167" t="s">
        <v>427</v>
      </c>
      <c r="H239" s="168">
        <v>26</v>
      </c>
      <c r="I239" s="169">
        <v>0</v>
      </c>
      <c r="J239" s="169">
        <f>ROUND(I239*H239,2)</f>
        <v>0</v>
      </c>
      <c r="K239" s="166" t="s">
        <v>1</v>
      </c>
      <c r="L239" s="32"/>
      <c r="M239" s="170" t="s">
        <v>1</v>
      </c>
      <c r="N239" s="171" t="s">
        <v>36</v>
      </c>
      <c r="O239" s="172">
        <v>0</v>
      </c>
      <c r="P239" s="172">
        <f>O239*H239</f>
        <v>0</v>
      </c>
      <c r="Q239" s="172">
        <v>0</v>
      </c>
      <c r="R239" s="172">
        <f>Q239*H239</f>
        <v>0</v>
      </c>
      <c r="S239" s="172">
        <v>0</v>
      </c>
      <c r="T239" s="173">
        <f>S239*H239</f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74" t="s">
        <v>86</v>
      </c>
      <c r="AT239" s="174" t="s">
        <v>158</v>
      </c>
      <c r="AU239" s="174" t="s">
        <v>76</v>
      </c>
      <c r="AY239" s="18" t="s">
        <v>156</v>
      </c>
      <c r="BE239" s="175">
        <f>IF(N239="základní",J239,0)</f>
        <v>0</v>
      </c>
      <c r="BF239" s="175">
        <f>IF(N239="snížená",J239,0)</f>
        <v>0</v>
      </c>
      <c r="BG239" s="175">
        <f>IF(N239="zákl. přenesená",J239,0)</f>
        <v>0</v>
      </c>
      <c r="BH239" s="175">
        <f>IF(N239="sníž. přenesená",J239,0)</f>
        <v>0</v>
      </c>
      <c r="BI239" s="175">
        <f>IF(N239="nulová",J239,0)</f>
        <v>0</v>
      </c>
      <c r="BJ239" s="18" t="s">
        <v>76</v>
      </c>
      <c r="BK239" s="175">
        <f>ROUND(I239*H239,2)</f>
        <v>0</v>
      </c>
      <c r="BL239" s="18" t="s">
        <v>86</v>
      </c>
      <c r="BM239" s="174" t="s">
        <v>432</v>
      </c>
    </row>
    <row r="240" s="2" customFormat="1">
      <c r="A240" s="31"/>
      <c r="B240" s="32"/>
      <c r="C240" s="31"/>
      <c r="D240" s="176" t="s">
        <v>162</v>
      </c>
      <c r="E240" s="31"/>
      <c r="F240" s="177" t="s">
        <v>1088</v>
      </c>
      <c r="G240" s="31"/>
      <c r="H240" s="31"/>
      <c r="I240" s="31"/>
      <c r="J240" s="31"/>
      <c r="K240" s="31"/>
      <c r="L240" s="32"/>
      <c r="M240" s="178"/>
      <c r="N240" s="179"/>
      <c r="O240" s="69"/>
      <c r="P240" s="69"/>
      <c r="Q240" s="69"/>
      <c r="R240" s="69"/>
      <c r="S240" s="69"/>
      <c r="T240" s="70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T240" s="18" t="s">
        <v>162</v>
      </c>
      <c r="AU240" s="18" t="s">
        <v>76</v>
      </c>
    </row>
    <row r="241" s="2" customFormat="1" ht="16.5" customHeight="1">
      <c r="A241" s="31"/>
      <c r="B241" s="163"/>
      <c r="C241" s="164" t="s">
        <v>303</v>
      </c>
      <c r="D241" s="164" t="s">
        <v>158</v>
      </c>
      <c r="E241" s="165" t="s">
        <v>1089</v>
      </c>
      <c r="F241" s="166" t="s">
        <v>1090</v>
      </c>
      <c r="G241" s="167" t="s">
        <v>427</v>
      </c>
      <c r="H241" s="168">
        <v>26</v>
      </c>
      <c r="I241" s="169">
        <v>0</v>
      </c>
      <c r="J241" s="169">
        <f>ROUND(I241*H241,2)</f>
        <v>0</v>
      </c>
      <c r="K241" s="166" t="s">
        <v>1</v>
      </c>
      <c r="L241" s="32"/>
      <c r="M241" s="170" t="s">
        <v>1</v>
      </c>
      <c r="N241" s="171" t="s">
        <v>36</v>
      </c>
      <c r="O241" s="172">
        <v>0</v>
      </c>
      <c r="P241" s="172">
        <f>O241*H241</f>
        <v>0</v>
      </c>
      <c r="Q241" s="172">
        <v>0</v>
      </c>
      <c r="R241" s="172">
        <f>Q241*H241</f>
        <v>0</v>
      </c>
      <c r="S241" s="172">
        <v>0</v>
      </c>
      <c r="T241" s="173">
        <f>S241*H241</f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74" t="s">
        <v>86</v>
      </c>
      <c r="AT241" s="174" t="s">
        <v>158</v>
      </c>
      <c r="AU241" s="174" t="s">
        <v>76</v>
      </c>
      <c r="AY241" s="18" t="s">
        <v>156</v>
      </c>
      <c r="BE241" s="175">
        <f>IF(N241="základní",J241,0)</f>
        <v>0</v>
      </c>
      <c r="BF241" s="175">
        <f>IF(N241="snížená",J241,0)</f>
        <v>0</v>
      </c>
      <c r="BG241" s="175">
        <f>IF(N241="zákl. přenesená",J241,0)</f>
        <v>0</v>
      </c>
      <c r="BH241" s="175">
        <f>IF(N241="sníž. přenesená",J241,0)</f>
        <v>0</v>
      </c>
      <c r="BI241" s="175">
        <f>IF(N241="nulová",J241,0)</f>
        <v>0</v>
      </c>
      <c r="BJ241" s="18" t="s">
        <v>76</v>
      </c>
      <c r="BK241" s="175">
        <f>ROUND(I241*H241,2)</f>
        <v>0</v>
      </c>
      <c r="BL241" s="18" t="s">
        <v>86</v>
      </c>
      <c r="BM241" s="174" t="s">
        <v>437</v>
      </c>
    </row>
    <row r="242" s="2" customFormat="1">
      <c r="A242" s="31"/>
      <c r="B242" s="32"/>
      <c r="C242" s="31"/>
      <c r="D242" s="176" t="s">
        <v>162</v>
      </c>
      <c r="E242" s="31"/>
      <c r="F242" s="177" t="s">
        <v>1090</v>
      </c>
      <c r="G242" s="31"/>
      <c r="H242" s="31"/>
      <c r="I242" s="31"/>
      <c r="J242" s="31"/>
      <c r="K242" s="31"/>
      <c r="L242" s="32"/>
      <c r="M242" s="178"/>
      <c r="N242" s="179"/>
      <c r="O242" s="69"/>
      <c r="P242" s="69"/>
      <c r="Q242" s="69"/>
      <c r="R242" s="69"/>
      <c r="S242" s="69"/>
      <c r="T242" s="70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T242" s="18" t="s">
        <v>162</v>
      </c>
      <c r="AU242" s="18" t="s">
        <v>76</v>
      </c>
    </row>
    <row r="243" s="2" customFormat="1" ht="24.15" customHeight="1">
      <c r="A243" s="31"/>
      <c r="B243" s="163"/>
      <c r="C243" s="164" t="s">
        <v>438</v>
      </c>
      <c r="D243" s="164" t="s">
        <v>158</v>
      </c>
      <c r="E243" s="165" t="s">
        <v>1091</v>
      </c>
      <c r="F243" s="166" t="s">
        <v>1092</v>
      </c>
      <c r="G243" s="167" t="s">
        <v>427</v>
      </c>
      <c r="H243" s="168">
        <v>220</v>
      </c>
      <c r="I243" s="169">
        <v>0</v>
      </c>
      <c r="J243" s="169">
        <f>ROUND(I243*H243,2)</f>
        <v>0</v>
      </c>
      <c r="K243" s="166" t="s">
        <v>1</v>
      </c>
      <c r="L243" s="32"/>
      <c r="M243" s="170" t="s">
        <v>1</v>
      </c>
      <c r="N243" s="171" t="s">
        <v>36</v>
      </c>
      <c r="O243" s="172">
        <v>0</v>
      </c>
      <c r="P243" s="172">
        <f>O243*H243</f>
        <v>0</v>
      </c>
      <c r="Q243" s="172">
        <v>0</v>
      </c>
      <c r="R243" s="172">
        <f>Q243*H243</f>
        <v>0</v>
      </c>
      <c r="S243" s="172">
        <v>0</v>
      </c>
      <c r="T243" s="173">
        <f>S243*H243</f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74" t="s">
        <v>86</v>
      </c>
      <c r="AT243" s="174" t="s">
        <v>158</v>
      </c>
      <c r="AU243" s="174" t="s">
        <v>76</v>
      </c>
      <c r="AY243" s="18" t="s">
        <v>156</v>
      </c>
      <c r="BE243" s="175">
        <f>IF(N243="základní",J243,0)</f>
        <v>0</v>
      </c>
      <c r="BF243" s="175">
        <f>IF(N243="snížená",J243,0)</f>
        <v>0</v>
      </c>
      <c r="BG243" s="175">
        <f>IF(N243="zákl. přenesená",J243,0)</f>
        <v>0</v>
      </c>
      <c r="BH243" s="175">
        <f>IF(N243="sníž. přenesená",J243,0)</f>
        <v>0</v>
      </c>
      <c r="BI243" s="175">
        <f>IF(N243="nulová",J243,0)</f>
        <v>0</v>
      </c>
      <c r="BJ243" s="18" t="s">
        <v>76</v>
      </c>
      <c r="BK243" s="175">
        <f>ROUND(I243*H243,2)</f>
        <v>0</v>
      </c>
      <c r="BL243" s="18" t="s">
        <v>86</v>
      </c>
      <c r="BM243" s="174" t="s">
        <v>441</v>
      </c>
    </row>
    <row r="244" s="2" customFormat="1">
      <c r="A244" s="31"/>
      <c r="B244" s="32"/>
      <c r="C244" s="31"/>
      <c r="D244" s="176" t="s">
        <v>162</v>
      </c>
      <c r="E244" s="31"/>
      <c r="F244" s="177" t="s">
        <v>1092</v>
      </c>
      <c r="G244" s="31"/>
      <c r="H244" s="31"/>
      <c r="I244" s="31"/>
      <c r="J244" s="31"/>
      <c r="K244" s="31"/>
      <c r="L244" s="32"/>
      <c r="M244" s="178"/>
      <c r="N244" s="179"/>
      <c r="O244" s="69"/>
      <c r="P244" s="69"/>
      <c r="Q244" s="69"/>
      <c r="R244" s="69"/>
      <c r="S244" s="69"/>
      <c r="T244" s="70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T244" s="18" t="s">
        <v>162</v>
      </c>
      <c r="AU244" s="18" t="s">
        <v>76</v>
      </c>
    </row>
    <row r="245" s="2" customFormat="1" ht="16.5" customHeight="1">
      <c r="A245" s="31"/>
      <c r="B245" s="163"/>
      <c r="C245" s="164" t="s">
        <v>307</v>
      </c>
      <c r="D245" s="164" t="s">
        <v>158</v>
      </c>
      <c r="E245" s="165" t="s">
        <v>1093</v>
      </c>
      <c r="F245" s="166" t="s">
        <v>1094</v>
      </c>
      <c r="G245" s="167" t="s">
        <v>427</v>
      </c>
      <c r="H245" s="168">
        <v>24</v>
      </c>
      <c r="I245" s="169">
        <v>0</v>
      </c>
      <c r="J245" s="169">
        <f>ROUND(I245*H245,2)</f>
        <v>0</v>
      </c>
      <c r="K245" s="166" t="s">
        <v>1</v>
      </c>
      <c r="L245" s="32"/>
      <c r="M245" s="170" t="s">
        <v>1</v>
      </c>
      <c r="N245" s="171" t="s">
        <v>36</v>
      </c>
      <c r="O245" s="172">
        <v>0</v>
      </c>
      <c r="P245" s="172">
        <f>O245*H245</f>
        <v>0</v>
      </c>
      <c r="Q245" s="172">
        <v>0</v>
      </c>
      <c r="R245" s="172">
        <f>Q245*H245</f>
        <v>0</v>
      </c>
      <c r="S245" s="172">
        <v>0</v>
      </c>
      <c r="T245" s="173">
        <f>S245*H245</f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74" t="s">
        <v>86</v>
      </c>
      <c r="AT245" s="174" t="s">
        <v>158</v>
      </c>
      <c r="AU245" s="174" t="s">
        <v>76</v>
      </c>
      <c r="AY245" s="18" t="s">
        <v>156</v>
      </c>
      <c r="BE245" s="175">
        <f>IF(N245="základní",J245,0)</f>
        <v>0</v>
      </c>
      <c r="BF245" s="175">
        <f>IF(N245="snížená",J245,0)</f>
        <v>0</v>
      </c>
      <c r="BG245" s="175">
        <f>IF(N245="zákl. přenesená",J245,0)</f>
        <v>0</v>
      </c>
      <c r="BH245" s="175">
        <f>IF(N245="sníž. přenesená",J245,0)</f>
        <v>0</v>
      </c>
      <c r="BI245" s="175">
        <f>IF(N245="nulová",J245,0)</f>
        <v>0</v>
      </c>
      <c r="BJ245" s="18" t="s">
        <v>76</v>
      </c>
      <c r="BK245" s="175">
        <f>ROUND(I245*H245,2)</f>
        <v>0</v>
      </c>
      <c r="BL245" s="18" t="s">
        <v>86</v>
      </c>
      <c r="BM245" s="174" t="s">
        <v>457</v>
      </c>
    </row>
    <row r="246" s="2" customFormat="1">
      <c r="A246" s="31"/>
      <c r="B246" s="32"/>
      <c r="C246" s="31"/>
      <c r="D246" s="176" t="s">
        <v>162</v>
      </c>
      <c r="E246" s="31"/>
      <c r="F246" s="177" t="s">
        <v>1094</v>
      </c>
      <c r="G246" s="31"/>
      <c r="H246" s="31"/>
      <c r="I246" s="31"/>
      <c r="J246" s="31"/>
      <c r="K246" s="31"/>
      <c r="L246" s="32"/>
      <c r="M246" s="178"/>
      <c r="N246" s="179"/>
      <c r="O246" s="69"/>
      <c r="P246" s="69"/>
      <c r="Q246" s="69"/>
      <c r="R246" s="69"/>
      <c r="S246" s="69"/>
      <c r="T246" s="70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T246" s="18" t="s">
        <v>162</v>
      </c>
      <c r="AU246" s="18" t="s">
        <v>76</v>
      </c>
    </row>
    <row r="247" s="2" customFormat="1" ht="21.75" customHeight="1">
      <c r="A247" s="31"/>
      <c r="B247" s="163"/>
      <c r="C247" s="164" t="s">
        <v>460</v>
      </c>
      <c r="D247" s="164" t="s">
        <v>158</v>
      </c>
      <c r="E247" s="165" t="s">
        <v>1095</v>
      </c>
      <c r="F247" s="166" t="s">
        <v>1096</v>
      </c>
      <c r="G247" s="167" t="s">
        <v>427</v>
      </c>
      <c r="H247" s="168">
        <v>20</v>
      </c>
      <c r="I247" s="169">
        <v>0</v>
      </c>
      <c r="J247" s="169">
        <f>ROUND(I247*H247,2)</f>
        <v>0</v>
      </c>
      <c r="K247" s="166" t="s">
        <v>1</v>
      </c>
      <c r="L247" s="32"/>
      <c r="M247" s="170" t="s">
        <v>1</v>
      </c>
      <c r="N247" s="171" t="s">
        <v>36</v>
      </c>
      <c r="O247" s="172">
        <v>0</v>
      </c>
      <c r="P247" s="172">
        <f>O247*H247</f>
        <v>0</v>
      </c>
      <c r="Q247" s="172">
        <v>0</v>
      </c>
      <c r="R247" s="172">
        <f>Q247*H247</f>
        <v>0</v>
      </c>
      <c r="S247" s="172">
        <v>0</v>
      </c>
      <c r="T247" s="173">
        <f>S247*H247</f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74" t="s">
        <v>86</v>
      </c>
      <c r="AT247" s="174" t="s">
        <v>158</v>
      </c>
      <c r="AU247" s="174" t="s">
        <v>76</v>
      </c>
      <c r="AY247" s="18" t="s">
        <v>156</v>
      </c>
      <c r="BE247" s="175">
        <f>IF(N247="základní",J247,0)</f>
        <v>0</v>
      </c>
      <c r="BF247" s="175">
        <f>IF(N247="snížená",J247,0)</f>
        <v>0</v>
      </c>
      <c r="BG247" s="175">
        <f>IF(N247="zákl. přenesená",J247,0)</f>
        <v>0</v>
      </c>
      <c r="BH247" s="175">
        <f>IF(N247="sníž. přenesená",J247,0)</f>
        <v>0</v>
      </c>
      <c r="BI247" s="175">
        <f>IF(N247="nulová",J247,0)</f>
        <v>0</v>
      </c>
      <c r="BJ247" s="18" t="s">
        <v>76</v>
      </c>
      <c r="BK247" s="175">
        <f>ROUND(I247*H247,2)</f>
        <v>0</v>
      </c>
      <c r="BL247" s="18" t="s">
        <v>86</v>
      </c>
      <c r="BM247" s="174" t="s">
        <v>463</v>
      </c>
    </row>
    <row r="248" s="2" customFormat="1">
      <c r="A248" s="31"/>
      <c r="B248" s="32"/>
      <c r="C248" s="31"/>
      <c r="D248" s="176" t="s">
        <v>162</v>
      </c>
      <c r="E248" s="31"/>
      <c r="F248" s="177" t="s">
        <v>1096</v>
      </c>
      <c r="G248" s="31"/>
      <c r="H248" s="31"/>
      <c r="I248" s="31"/>
      <c r="J248" s="31"/>
      <c r="K248" s="31"/>
      <c r="L248" s="32"/>
      <c r="M248" s="178"/>
      <c r="N248" s="179"/>
      <c r="O248" s="69"/>
      <c r="P248" s="69"/>
      <c r="Q248" s="69"/>
      <c r="R248" s="69"/>
      <c r="S248" s="69"/>
      <c r="T248" s="70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T248" s="18" t="s">
        <v>162</v>
      </c>
      <c r="AU248" s="18" t="s">
        <v>76</v>
      </c>
    </row>
    <row r="249" s="2" customFormat="1" ht="24.15" customHeight="1">
      <c r="A249" s="31"/>
      <c r="B249" s="163"/>
      <c r="C249" s="164" t="s">
        <v>310</v>
      </c>
      <c r="D249" s="164" t="s">
        <v>158</v>
      </c>
      <c r="E249" s="165" t="s">
        <v>1097</v>
      </c>
      <c r="F249" s="166" t="s">
        <v>1098</v>
      </c>
      <c r="G249" s="167" t="s">
        <v>427</v>
      </c>
      <c r="H249" s="168">
        <v>34</v>
      </c>
      <c r="I249" s="169">
        <v>0</v>
      </c>
      <c r="J249" s="169">
        <f>ROUND(I249*H249,2)</f>
        <v>0</v>
      </c>
      <c r="K249" s="166" t="s">
        <v>1</v>
      </c>
      <c r="L249" s="32"/>
      <c r="M249" s="170" t="s">
        <v>1</v>
      </c>
      <c r="N249" s="171" t="s">
        <v>36</v>
      </c>
      <c r="O249" s="172">
        <v>0</v>
      </c>
      <c r="P249" s="172">
        <f>O249*H249</f>
        <v>0</v>
      </c>
      <c r="Q249" s="172">
        <v>0</v>
      </c>
      <c r="R249" s="172">
        <f>Q249*H249</f>
        <v>0</v>
      </c>
      <c r="S249" s="172">
        <v>0</v>
      </c>
      <c r="T249" s="173">
        <f>S249*H249</f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74" t="s">
        <v>86</v>
      </c>
      <c r="AT249" s="174" t="s">
        <v>158</v>
      </c>
      <c r="AU249" s="174" t="s">
        <v>76</v>
      </c>
      <c r="AY249" s="18" t="s">
        <v>156</v>
      </c>
      <c r="BE249" s="175">
        <f>IF(N249="základní",J249,0)</f>
        <v>0</v>
      </c>
      <c r="BF249" s="175">
        <f>IF(N249="snížená",J249,0)</f>
        <v>0</v>
      </c>
      <c r="BG249" s="175">
        <f>IF(N249="zákl. přenesená",J249,0)</f>
        <v>0</v>
      </c>
      <c r="BH249" s="175">
        <f>IF(N249="sníž. přenesená",J249,0)</f>
        <v>0</v>
      </c>
      <c r="BI249" s="175">
        <f>IF(N249="nulová",J249,0)</f>
        <v>0</v>
      </c>
      <c r="BJ249" s="18" t="s">
        <v>76</v>
      </c>
      <c r="BK249" s="175">
        <f>ROUND(I249*H249,2)</f>
        <v>0</v>
      </c>
      <c r="BL249" s="18" t="s">
        <v>86</v>
      </c>
      <c r="BM249" s="174" t="s">
        <v>469</v>
      </c>
    </row>
    <row r="250" s="2" customFormat="1">
      <c r="A250" s="31"/>
      <c r="B250" s="32"/>
      <c r="C250" s="31"/>
      <c r="D250" s="176" t="s">
        <v>162</v>
      </c>
      <c r="E250" s="31"/>
      <c r="F250" s="177" t="s">
        <v>1098</v>
      </c>
      <c r="G250" s="31"/>
      <c r="H250" s="31"/>
      <c r="I250" s="31"/>
      <c r="J250" s="31"/>
      <c r="K250" s="31"/>
      <c r="L250" s="32"/>
      <c r="M250" s="178"/>
      <c r="N250" s="179"/>
      <c r="O250" s="69"/>
      <c r="P250" s="69"/>
      <c r="Q250" s="69"/>
      <c r="R250" s="69"/>
      <c r="S250" s="69"/>
      <c r="T250" s="70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T250" s="18" t="s">
        <v>162</v>
      </c>
      <c r="AU250" s="18" t="s">
        <v>76</v>
      </c>
    </row>
    <row r="251" s="2" customFormat="1" ht="16.5" customHeight="1">
      <c r="A251" s="31"/>
      <c r="B251" s="163"/>
      <c r="C251" s="164" t="s">
        <v>472</v>
      </c>
      <c r="D251" s="164" t="s">
        <v>158</v>
      </c>
      <c r="E251" s="165" t="s">
        <v>1099</v>
      </c>
      <c r="F251" s="166" t="s">
        <v>1100</v>
      </c>
      <c r="G251" s="167" t="s">
        <v>1101</v>
      </c>
      <c r="H251" s="168">
        <v>84</v>
      </c>
      <c r="I251" s="169">
        <v>0</v>
      </c>
      <c r="J251" s="169">
        <f>ROUND(I251*H251,2)</f>
        <v>0</v>
      </c>
      <c r="K251" s="166" t="s">
        <v>1</v>
      </c>
      <c r="L251" s="32"/>
      <c r="M251" s="170" t="s">
        <v>1</v>
      </c>
      <c r="N251" s="171" t="s">
        <v>36</v>
      </c>
      <c r="O251" s="172">
        <v>0</v>
      </c>
      <c r="P251" s="172">
        <f>O251*H251</f>
        <v>0</v>
      </c>
      <c r="Q251" s="172">
        <v>0</v>
      </c>
      <c r="R251" s="172">
        <f>Q251*H251</f>
        <v>0</v>
      </c>
      <c r="S251" s="172">
        <v>0</v>
      </c>
      <c r="T251" s="173">
        <f>S251*H251</f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74" t="s">
        <v>86</v>
      </c>
      <c r="AT251" s="174" t="s">
        <v>158</v>
      </c>
      <c r="AU251" s="174" t="s">
        <v>76</v>
      </c>
      <c r="AY251" s="18" t="s">
        <v>156</v>
      </c>
      <c r="BE251" s="175">
        <f>IF(N251="základní",J251,0)</f>
        <v>0</v>
      </c>
      <c r="BF251" s="175">
        <f>IF(N251="snížená",J251,0)</f>
        <v>0</v>
      </c>
      <c r="BG251" s="175">
        <f>IF(N251="zákl. přenesená",J251,0)</f>
        <v>0</v>
      </c>
      <c r="BH251" s="175">
        <f>IF(N251="sníž. přenesená",J251,0)</f>
        <v>0</v>
      </c>
      <c r="BI251" s="175">
        <f>IF(N251="nulová",J251,0)</f>
        <v>0</v>
      </c>
      <c r="BJ251" s="18" t="s">
        <v>76</v>
      </c>
      <c r="BK251" s="175">
        <f>ROUND(I251*H251,2)</f>
        <v>0</v>
      </c>
      <c r="BL251" s="18" t="s">
        <v>86</v>
      </c>
      <c r="BM251" s="174" t="s">
        <v>475</v>
      </c>
    </row>
    <row r="252" s="2" customFormat="1">
      <c r="A252" s="31"/>
      <c r="B252" s="32"/>
      <c r="C252" s="31"/>
      <c r="D252" s="176" t="s">
        <v>162</v>
      </c>
      <c r="E252" s="31"/>
      <c r="F252" s="177" t="s">
        <v>1100</v>
      </c>
      <c r="G252" s="31"/>
      <c r="H252" s="31"/>
      <c r="I252" s="31"/>
      <c r="J252" s="31"/>
      <c r="K252" s="31"/>
      <c r="L252" s="32"/>
      <c r="M252" s="178"/>
      <c r="N252" s="179"/>
      <c r="O252" s="69"/>
      <c r="P252" s="69"/>
      <c r="Q252" s="69"/>
      <c r="R252" s="69"/>
      <c r="S252" s="69"/>
      <c r="T252" s="70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T252" s="18" t="s">
        <v>162</v>
      </c>
      <c r="AU252" s="18" t="s">
        <v>76</v>
      </c>
    </row>
    <row r="253" s="2" customFormat="1" ht="21.75" customHeight="1">
      <c r="A253" s="31"/>
      <c r="B253" s="163"/>
      <c r="C253" s="164" t="s">
        <v>315</v>
      </c>
      <c r="D253" s="164" t="s">
        <v>158</v>
      </c>
      <c r="E253" s="165" t="s">
        <v>1102</v>
      </c>
      <c r="F253" s="166" t="s">
        <v>1103</v>
      </c>
      <c r="G253" s="167" t="s">
        <v>427</v>
      </c>
      <c r="H253" s="168">
        <v>18</v>
      </c>
      <c r="I253" s="169">
        <v>0</v>
      </c>
      <c r="J253" s="169">
        <f>ROUND(I253*H253,2)</f>
        <v>0</v>
      </c>
      <c r="K253" s="166" t="s">
        <v>1</v>
      </c>
      <c r="L253" s="32"/>
      <c r="M253" s="170" t="s">
        <v>1</v>
      </c>
      <c r="N253" s="171" t="s">
        <v>36</v>
      </c>
      <c r="O253" s="172">
        <v>0</v>
      </c>
      <c r="P253" s="172">
        <f>O253*H253</f>
        <v>0</v>
      </c>
      <c r="Q253" s="172">
        <v>0</v>
      </c>
      <c r="R253" s="172">
        <f>Q253*H253</f>
        <v>0</v>
      </c>
      <c r="S253" s="172">
        <v>0</v>
      </c>
      <c r="T253" s="173">
        <f>S253*H253</f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74" t="s">
        <v>86</v>
      </c>
      <c r="AT253" s="174" t="s">
        <v>158</v>
      </c>
      <c r="AU253" s="174" t="s">
        <v>76</v>
      </c>
      <c r="AY253" s="18" t="s">
        <v>156</v>
      </c>
      <c r="BE253" s="175">
        <f>IF(N253="základní",J253,0)</f>
        <v>0</v>
      </c>
      <c r="BF253" s="175">
        <f>IF(N253="snížená",J253,0)</f>
        <v>0</v>
      </c>
      <c r="BG253" s="175">
        <f>IF(N253="zákl. přenesená",J253,0)</f>
        <v>0</v>
      </c>
      <c r="BH253" s="175">
        <f>IF(N253="sníž. přenesená",J253,0)</f>
        <v>0</v>
      </c>
      <c r="BI253" s="175">
        <f>IF(N253="nulová",J253,0)</f>
        <v>0</v>
      </c>
      <c r="BJ253" s="18" t="s">
        <v>76</v>
      </c>
      <c r="BK253" s="175">
        <f>ROUND(I253*H253,2)</f>
        <v>0</v>
      </c>
      <c r="BL253" s="18" t="s">
        <v>86</v>
      </c>
      <c r="BM253" s="174" t="s">
        <v>479</v>
      </c>
    </row>
    <row r="254" s="2" customFormat="1">
      <c r="A254" s="31"/>
      <c r="B254" s="32"/>
      <c r="C254" s="31"/>
      <c r="D254" s="176" t="s">
        <v>162</v>
      </c>
      <c r="E254" s="31"/>
      <c r="F254" s="177" t="s">
        <v>1103</v>
      </c>
      <c r="G254" s="31"/>
      <c r="H254" s="31"/>
      <c r="I254" s="31"/>
      <c r="J254" s="31"/>
      <c r="K254" s="31"/>
      <c r="L254" s="32"/>
      <c r="M254" s="178"/>
      <c r="N254" s="179"/>
      <c r="O254" s="69"/>
      <c r="P254" s="69"/>
      <c r="Q254" s="69"/>
      <c r="R254" s="69"/>
      <c r="S254" s="69"/>
      <c r="T254" s="70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T254" s="18" t="s">
        <v>162</v>
      </c>
      <c r="AU254" s="18" t="s">
        <v>76</v>
      </c>
    </row>
    <row r="255" s="2" customFormat="1" ht="24.15" customHeight="1">
      <c r="A255" s="31"/>
      <c r="B255" s="163"/>
      <c r="C255" s="164" t="s">
        <v>481</v>
      </c>
      <c r="D255" s="164" t="s">
        <v>158</v>
      </c>
      <c r="E255" s="165" t="s">
        <v>1104</v>
      </c>
      <c r="F255" s="166" t="s">
        <v>1105</v>
      </c>
      <c r="G255" s="167" t="s">
        <v>427</v>
      </c>
      <c r="H255" s="168">
        <v>68</v>
      </c>
      <c r="I255" s="169">
        <v>0</v>
      </c>
      <c r="J255" s="169">
        <f>ROUND(I255*H255,2)</f>
        <v>0</v>
      </c>
      <c r="K255" s="166" t="s">
        <v>1</v>
      </c>
      <c r="L255" s="32"/>
      <c r="M255" s="170" t="s">
        <v>1</v>
      </c>
      <c r="N255" s="171" t="s">
        <v>36</v>
      </c>
      <c r="O255" s="172">
        <v>0</v>
      </c>
      <c r="P255" s="172">
        <f>O255*H255</f>
        <v>0</v>
      </c>
      <c r="Q255" s="172">
        <v>0</v>
      </c>
      <c r="R255" s="172">
        <f>Q255*H255</f>
        <v>0</v>
      </c>
      <c r="S255" s="172">
        <v>0</v>
      </c>
      <c r="T255" s="173">
        <f>S255*H255</f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74" t="s">
        <v>86</v>
      </c>
      <c r="AT255" s="174" t="s">
        <v>158</v>
      </c>
      <c r="AU255" s="174" t="s">
        <v>76</v>
      </c>
      <c r="AY255" s="18" t="s">
        <v>156</v>
      </c>
      <c r="BE255" s="175">
        <f>IF(N255="základní",J255,0)</f>
        <v>0</v>
      </c>
      <c r="BF255" s="175">
        <f>IF(N255="snížená",J255,0)</f>
        <v>0</v>
      </c>
      <c r="BG255" s="175">
        <f>IF(N255="zákl. přenesená",J255,0)</f>
        <v>0</v>
      </c>
      <c r="BH255" s="175">
        <f>IF(N255="sníž. přenesená",J255,0)</f>
        <v>0</v>
      </c>
      <c r="BI255" s="175">
        <f>IF(N255="nulová",J255,0)</f>
        <v>0</v>
      </c>
      <c r="BJ255" s="18" t="s">
        <v>76</v>
      </c>
      <c r="BK255" s="175">
        <f>ROUND(I255*H255,2)</f>
        <v>0</v>
      </c>
      <c r="BL255" s="18" t="s">
        <v>86</v>
      </c>
      <c r="BM255" s="174" t="s">
        <v>484</v>
      </c>
    </row>
    <row r="256" s="2" customFormat="1">
      <c r="A256" s="31"/>
      <c r="B256" s="32"/>
      <c r="C256" s="31"/>
      <c r="D256" s="176" t="s">
        <v>162</v>
      </c>
      <c r="E256" s="31"/>
      <c r="F256" s="177" t="s">
        <v>1105</v>
      </c>
      <c r="G256" s="31"/>
      <c r="H256" s="31"/>
      <c r="I256" s="31"/>
      <c r="J256" s="31"/>
      <c r="K256" s="31"/>
      <c r="L256" s="32"/>
      <c r="M256" s="178"/>
      <c r="N256" s="179"/>
      <c r="O256" s="69"/>
      <c r="P256" s="69"/>
      <c r="Q256" s="69"/>
      <c r="R256" s="69"/>
      <c r="S256" s="69"/>
      <c r="T256" s="70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T256" s="18" t="s">
        <v>162</v>
      </c>
      <c r="AU256" s="18" t="s">
        <v>76</v>
      </c>
    </row>
    <row r="257" s="2" customFormat="1" ht="16.5" customHeight="1">
      <c r="A257" s="31"/>
      <c r="B257" s="163"/>
      <c r="C257" s="164" t="s">
        <v>320</v>
      </c>
      <c r="D257" s="164" t="s">
        <v>158</v>
      </c>
      <c r="E257" s="165" t="s">
        <v>1106</v>
      </c>
      <c r="F257" s="166" t="s">
        <v>1107</v>
      </c>
      <c r="G257" s="167" t="s">
        <v>427</v>
      </c>
      <c r="H257" s="168">
        <v>6</v>
      </c>
      <c r="I257" s="169">
        <v>0</v>
      </c>
      <c r="J257" s="169">
        <f>ROUND(I257*H257,2)</f>
        <v>0</v>
      </c>
      <c r="K257" s="166" t="s">
        <v>1</v>
      </c>
      <c r="L257" s="32"/>
      <c r="M257" s="170" t="s">
        <v>1</v>
      </c>
      <c r="N257" s="171" t="s">
        <v>36</v>
      </c>
      <c r="O257" s="172">
        <v>0</v>
      </c>
      <c r="P257" s="172">
        <f>O257*H257</f>
        <v>0</v>
      </c>
      <c r="Q257" s="172">
        <v>0</v>
      </c>
      <c r="R257" s="172">
        <f>Q257*H257</f>
        <v>0</v>
      </c>
      <c r="S257" s="172">
        <v>0</v>
      </c>
      <c r="T257" s="173">
        <f>S257*H257</f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74" t="s">
        <v>86</v>
      </c>
      <c r="AT257" s="174" t="s">
        <v>158</v>
      </c>
      <c r="AU257" s="174" t="s">
        <v>76</v>
      </c>
      <c r="AY257" s="18" t="s">
        <v>156</v>
      </c>
      <c r="BE257" s="175">
        <f>IF(N257="základní",J257,0)</f>
        <v>0</v>
      </c>
      <c r="BF257" s="175">
        <f>IF(N257="snížená",J257,0)</f>
        <v>0</v>
      </c>
      <c r="BG257" s="175">
        <f>IF(N257="zákl. přenesená",J257,0)</f>
        <v>0</v>
      </c>
      <c r="BH257" s="175">
        <f>IF(N257="sníž. přenesená",J257,0)</f>
        <v>0</v>
      </c>
      <c r="BI257" s="175">
        <f>IF(N257="nulová",J257,0)</f>
        <v>0</v>
      </c>
      <c r="BJ257" s="18" t="s">
        <v>76</v>
      </c>
      <c r="BK257" s="175">
        <f>ROUND(I257*H257,2)</f>
        <v>0</v>
      </c>
      <c r="BL257" s="18" t="s">
        <v>86</v>
      </c>
      <c r="BM257" s="174" t="s">
        <v>487</v>
      </c>
    </row>
    <row r="258" s="2" customFormat="1">
      <c r="A258" s="31"/>
      <c r="B258" s="32"/>
      <c r="C258" s="31"/>
      <c r="D258" s="176" t="s">
        <v>162</v>
      </c>
      <c r="E258" s="31"/>
      <c r="F258" s="177" t="s">
        <v>1107</v>
      </c>
      <c r="G258" s="31"/>
      <c r="H258" s="31"/>
      <c r="I258" s="31"/>
      <c r="J258" s="31"/>
      <c r="K258" s="31"/>
      <c r="L258" s="32"/>
      <c r="M258" s="178"/>
      <c r="N258" s="179"/>
      <c r="O258" s="69"/>
      <c r="P258" s="69"/>
      <c r="Q258" s="69"/>
      <c r="R258" s="69"/>
      <c r="S258" s="69"/>
      <c r="T258" s="70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T258" s="18" t="s">
        <v>162</v>
      </c>
      <c r="AU258" s="18" t="s">
        <v>76</v>
      </c>
    </row>
    <row r="259" s="2" customFormat="1" ht="16.5" customHeight="1">
      <c r="A259" s="31"/>
      <c r="B259" s="163"/>
      <c r="C259" s="164" t="s">
        <v>488</v>
      </c>
      <c r="D259" s="164" t="s">
        <v>158</v>
      </c>
      <c r="E259" s="165" t="s">
        <v>1108</v>
      </c>
      <c r="F259" s="166" t="s">
        <v>1109</v>
      </c>
      <c r="G259" s="167" t="s">
        <v>427</v>
      </c>
      <c r="H259" s="168">
        <v>7</v>
      </c>
      <c r="I259" s="169">
        <v>0</v>
      </c>
      <c r="J259" s="169">
        <f>ROUND(I259*H259,2)</f>
        <v>0</v>
      </c>
      <c r="K259" s="166" t="s">
        <v>1</v>
      </c>
      <c r="L259" s="32"/>
      <c r="M259" s="170" t="s">
        <v>1</v>
      </c>
      <c r="N259" s="171" t="s">
        <v>36</v>
      </c>
      <c r="O259" s="172">
        <v>0</v>
      </c>
      <c r="P259" s="172">
        <f>O259*H259</f>
        <v>0</v>
      </c>
      <c r="Q259" s="172">
        <v>0</v>
      </c>
      <c r="R259" s="172">
        <f>Q259*H259</f>
        <v>0</v>
      </c>
      <c r="S259" s="172">
        <v>0</v>
      </c>
      <c r="T259" s="173">
        <f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74" t="s">
        <v>86</v>
      </c>
      <c r="AT259" s="174" t="s">
        <v>158</v>
      </c>
      <c r="AU259" s="174" t="s">
        <v>76</v>
      </c>
      <c r="AY259" s="18" t="s">
        <v>156</v>
      </c>
      <c r="BE259" s="175">
        <f>IF(N259="základní",J259,0)</f>
        <v>0</v>
      </c>
      <c r="BF259" s="175">
        <f>IF(N259="snížená",J259,0)</f>
        <v>0</v>
      </c>
      <c r="BG259" s="175">
        <f>IF(N259="zákl. přenesená",J259,0)</f>
        <v>0</v>
      </c>
      <c r="BH259" s="175">
        <f>IF(N259="sníž. přenesená",J259,0)</f>
        <v>0</v>
      </c>
      <c r="BI259" s="175">
        <f>IF(N259="nulová",J259,0)</f>
        <v>0</v>
      </c>
      <c r="BJ259" s="18" t="s">
        <v>76</v>
      </c>
      <c r="BK259" s="175">
        <f>ROUND(I259*H259,2)</f>
        <v>0</v>
      </c>
      <c r="BL259" s="18" t="s">
        <v>86</v>
      </c>
      <c r="BM259" s="174" t="s">
        <v>491</v>
      </c>
    </row>
    <row r="260" s="2" customFormat="1">
      <c r="A260" s="31"/>
      <c r="B260" s="32"/>
      <c r="C260" s="31"/>
      <c r="D260" s="176" t="s">
        <v>162</v>
      </c>
      <c r="E260" s="31"/>
      <c r="F260" s="177" t="s">
        <v>1109</v>
      </c>
      <c r="G260" s="31"/>
      <c r="H260" s="31"/>
      <c r="I260" s="31"/>
      <c r="J260" s="31"/>
      <c r="K260" s="31"/>
      <c r="L260" s="32"/>
      <c r="M260" s="178"/>
      <c r="N260" s="179"/>
      <c r="O260" s="69"/>
      <c r="P260" s="69"/>
      <c r="Q260" s="69"/>
      <c r="R260" s="69"/>
      <c r="S260" s="69"/>
      <c r="T260" s="70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T260" s="18" t="s">
        <v>162</v>
      </c>
      <c r="AU260" s="18" t="s">
        <v>76</v>
      </c>
    </row>
    <row r="261" s="2" customFormat="1" ht="16.5" customHeight="1">
      <c r="A261" s="31"/>
      <c r="B261" s="163"/>
      <c r="C261" s="164" t="s">
        <v>328</v>
      </c>
      <c r="D261" s="164" t="s">
        <v>158</v>
      </c>
      <c r="E261" s="165" t="s">
        <v>1110</v>
      </c>
      <c r="F261" s="166" t="s">
        <v>1111</v>
      </c>
      <c r="G261" s="167" t="s">
        <v>427</v>
      </c>
      <c r="H261" s="168">
        <v>18</v>
      </c>
      <c r="I261" s="169">
        <v>0</v>
      </c>
      <c r="J261" s="169">
        <f>ROUND(I261*H261,2)</f>
        <v>0</v>
      </c>
      <c r="K261" s="166" t="s">
        <v>1</v>
      </c>
      <c r="L261" s="32"/>
      <c r="M261" s="170" t="s">
        <v>1</v>
      </c>
      <c r="N261" s="171" t="s">
        <v>36</v>
      </c>
      <c r="O261" s="172">
        <v>0</v>
      </c>
      <c r="P261" s="172">
        <f>O261*H261</f>
        <v>0</v>
      </c>
      <c r="Q261" s="172">
        <v>0</v>
      </c>
      <c r="R261" s="172">
        <f>Q261*H261</f>
        <v>0</v>
      </c>
      <c r="S261" s="172">
        <v>0</v>
      </c>
      <c r="T261" s="173">
        <f>S261*H261</f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74" t="s">
        <v>86</v>
      </c>
      <c r="AT261" s="174" t="s">
        <v>158</v>
      </c>
      <c r="AU261" s="174" t="s">
        <v>76</v>
      </c>
      <c r="AY261" s="18" t="s">
        <v>156</v>
      </c>
      <c r="BE261" s="175">
        <f>IF(N261="základní",J261,0)</f>
        <v>0</v>
      </c>
      <c r="BF261" s="175">
        <f>IF(N261="snížená",J261,0)</f>
        <v>0</v>
      </c>
      <c r="BG261" s="175">
        <f>IF(N261="zákl. přenesená",J261,0)</f>
        <v>0</v>
      </c>
      <c r="BH261" s="175">
        <f>IF(N261="sníž. přenesená",J261,0)</f>
        <v>0</v>
      </c>
      <c r="BI261" s="175">
        <f>IF(N261="nulová",J261,0)</f>
        <v>0</v>
      </c>
      <c r="BJ261" s="18" t="s">
        <v>76</v>
      </c>
      <c r="BK261" s="175">
        <f>ROUND(I261*H261,2)</f>
        <v>0</v>
      </c>
      <c r="BL261" s="18" t="s">
        <v>86</v>
      </c>
      <c r="BM261" s="174" t="s">
        <v>494</v>
      </c>
    </row>
    <row r="262" s="2" customFormat="1">
      <c r="A262" s="31"/>
      <c r="B262" s="32"/>
      <c r="C262" s="31"/>
      <c r="D262" s="176" t="s">
        <v>162</v>
      </c>
      <c r="E262" s="31"/>
      <c r="F262" s="177" t="s">
        <v>1111</v>
      </c>
      <c r="G262" s="31"/>
      <c r="H262" s="31"/>
      <c r="I262" s="31"/>
      <c r="J262" s="31"/>
      <c r="K262" s="31"/>
      <c r="L262" s="32"/>
      <c r="M262" s="178"/>
      <c r="N262" s="179"/>
      <c r="O262" s="69"/>
      <c r="P262" s="69"/>
      <c r="Q262" s="69"/>
      <c r="R262" s="69"/>
      <c r="S262" s="69"/>
      <c r="T262" s="70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T262" s="18" t="s">
        <v>162</v>
      </c>
      <c r="AU262" s="18" t="s">
        <v>76</v>
      </c>
    </row>
    <row r="263" s="2" customFormat="1" ht="16.5" customHeight="1">
      <c r="A263" s="31"/>
      <c r="B263" s="163"/>
      <c r="C263" s="164" t="s">
        <v>495</v>
      </c>
      <c r="D263" s="164" t="s">
        <v>158</v>
      </c>
      <c r="E263" s="165" t="s">
        <v>1112</v>
      </c>
      <c r="F263" s="166" t="s">
        <v>1113</v>
      </c>
      <c r="G263" s="167" t="s">
        <v>427</v>
      </c>
      <c r="H263" s="168">
        <v>16</v>
      </c>
      <c r="I263" s="169">
        <v>0</v>
      </c>
      <c r="J263" s="169">
        <f>ROUND(I263*H263,2)</f>
        <v>0</v>
      </c>
      <c r="K263" s="166" t="s">
        <v>1</v>
      </c>
      <c r="L263" s="32"/>
      <c r="M263" s="170" t="s">
        <v>1</v>
      </c>
      <c r="N263" s="171" t="s">
        <v>36</v>
      </c>
      <c r="O263" s="172">
        <v>0</v>
      </c>
      <c r="P263" s="172">
        <f>O263*H263</f>
        <v>0</v>
      </c>
      <c r="Q263" s="172">
        <v>0</v>
      </c>
      <c r="R263" s="172">
        <f>Q263*H263</f>
        <v>0</v>
      </c>
      <c r="S263" s="172">
        <v>0</v>
      </c>
      <c r="T263" s="173">
        <f>S263*H263</f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74" t="s">
        <v>86</v>
      </c>
      <c r="AT263" s="174" t="s">
        <v>158</v>
      </c>
      <c r="AU263" s="174" t="s">
        <v>76</v>
      </c>
      <c r="AY263" s="18" t="s">
        <v>156</v>
      </c>
      <c r="BE263" s="175">
        <f>IF(N263="základní",J263,0)</f>
        <v>0</v>
      </c>
      <c r="BF263" s="175">
        <f>IF(N263="snížená",J263,0)</f>
        <v>0</v>
      </c>
      <c r="BG263" s="175">
        <f>IF(N263="zákl. přenesená",J263,0)</f>
        <v>0</v>
      </c>
      <c r="BH263" s="175">
        <f>IF(N263="sníž. přenesená",J263,0)</f>
        <v>0</v>
      </c>
      <c r="BI263" s="175">
        <f>IF(N263="nulová",J263,0)</f>
        <v>0</v>
      </c>
      <c r="BJ263" s="18" t="s">
        <v>76</v>
      </c>
      <c r="BK263" s="175">
        <f>ROUND(I263*H263,2)</f>
        <v>0</v>
      </c>
      <c r="BL263" s="18" t="s">
        <v>86</v>
      </c>
      <c r="BM263" s="174" t="s">
        <v>498</v>
      </c>
    </row>
    <row r="264" s="2" customFormat="1">
      <c r="A264" s="31"/>
      <c r="B264" s="32"/>
      <c r="C264" s="31"/>
      <c r="D264" s="176" t="s">
        <v>162</v>
      </c>
      <c r="E264" s="31"/>
      <c r="F264" s="177" t="s">
        <v>1113</v>
      </c>
      <c r="G264" s="31"/>
      <c r="H264" s="31"/>
      <c r="I264" s="31"/>
      <c r="J264" s="31"/>
      <c r="K264" s="31"/>
      <c r="L264" s="32"/>
      <c r="M264" s="178"/>
      <c r="N264" s="179"/>
      <c r="O264" s="69"/>
      <c r="P264" s="69"/>
      <c r="Q264" s="69"/>
      <c r="R264" s="69"/>
      <c r="S264" s="69"/>
      <c r="T264" s="70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T264" s="18" t="s">
        <v>162</v>
      </c>
      <c r="AU264" s="18" t="s">
        <v>76</v>
      </c>
    </row>
    <row r="265" s="2" customFormat="1" ht="16.5" customHeight="1">
      <c r="A265" s="31"/>
      <c r="B265" s="163"/>
      <c r="C265" s="164" t="s">
        <v>342</v>
      </c>
      <c r="D265" s="164" t="s">
        <v>158</v>
      </c>
      <c r="E265" s="165" t="s">
        <v>1114</v>
      </c>
      <c r="F265" s="166" t="s">
        <v>1115</v>
      </c>
      <c r="G265" s="167" t="s">
        <v>427</v>
      </c>
      <c r="H265" s="168">
        <v>340</v>
      </c>
      <c r="I265" s="169">
        <v>0</v>
      </c>
      <c r="J265" s="169">
        <f>ROUND(I265*H265,2)</f>
        <v>0</v>
      </c>
      <c r="K265" s="166" t="s">
        <v>1</v>
      </c>
      <c r="L265" s="32"/>
      <c r="M265" s="170" t="s">
        <v>1</v>
      </c>
      <c r="N265" s="171" t="s">
        <v>36</v>
      </c>
      <c r="O265" s="172">
        <v>0</v>
      </c>
      <c r="P265" s="172">
        <f>O265*H265</f>
        <v>0</v>
      </c>
      <c r="Q265" s="172">
        <v>0</v>
      </c>
      <c r="R265" s="172">
        <f>Q265*H265</f>
        <v>0</v>
      </c>
      <c r="S265" s="172">
        <v>0</v>
      </c>
      <c r="T265" s="173">
        <f>S265*H265</f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174" t="s">
        <v>86</v>
      </c>
      <c r="AT265" s="174" t="s">
        <v>158</v>
      </c>
      <c r="AU265" s="174" t="s">
        <v>76</v>
      </c>
      <c r="AY265" s="18" t="s">
        <v>156</v>
      </c>
      <c r="BE265" s="175">
        <f>IF(N265="základní",J265,0)</f>
        <v>0</v>
      </c>
      <c r="BF265" s="175">
        <f>IF(N265="snížená",J265,0)</f>
        <v>0</v>
      </c>
      <c r="BG265" s="175">
        <f>IF(N265="zákl. přenesená",J265,0)</f>
        <v>0</v>
      </c>
      <c r="BH265" s="175">
        <f>IF(N265="sníž. přenesená",J265,0)</f>
        <v>0</v>
      </c>
      <c r="BI265" s="175">
        <f>IF(N265="nulová",J265,0)</f>
        <v>0</v>
      </c>
      <c r="BJ265" s="18" t="s">
        <v>76</v>
      </c>
      <c r="BK265" s="175">
        <f>ROUND(I265*H265,2)</f>
        <v>0</v>
      </c>
      <c r="BL265" s="18" t="s">
        <v>86</v>
      </c>
      <c r="BM265" s="174" t="s">
        <v>501</v>
      </c>
    </row>
    <row r="266" s="2" customFormat="1">
      <c r="A266" s="31"/>
      <c r="B266" s="32"/>
      <c r="C266" s="31"/>
      <c r="D266" s="176" t="s">
        <v>162</v>
      </c>
      <c r="E266" s="31"/>
      <c r="F266" s="177" t="s">
        <v>1115</v>
      </c>
      <c r="G266" s="31"/>
      <c r="H266" s="31"/>
      <c r="I266" s="31"/>
      <c r="J266" s="31"/>
      <c r="K266" s="31"/>
      <c r="L266" s="32"/>
      <c r="M266" s="178"/>
      <c r="N266" s="179"/>
      <c r="O266" s="69"/>
      <c r="P266" s="69"/>
      <c r="Q266" s="69"/>
      <c r="R266" s="69"/>
      <c r="S266" s="69"/>
      <c r="T266" s="70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T266" s="18" t="s">
        <v>162</v>
      </c>
      <c r="AU266" s="18" t="s">
        <v>76</v>
      </c>
    </row>
    <row r="267" s="2" customFormat="1" ht="16.5" customHeight="1">
      <c r="A267" s="31"/>
      <c r="B267" s="163"/>
      <c r="C267" s="164" t="s">
        <v>504</v>
      </c>
      <c r="D267" s="164" t="s">
        <v>158</v>
      </c>
      <c r="E267" s="165" t="s">
        <v>1116</v>
      </c>
      <c r="F267" s="166" t="s">
        <v>1117</v>
      </c>
      <c r="G267" s="167" t="s">
        <v>427</v>
      </c>
      <c r="H267" s="168">
        <v>80</v>
      </c>
      <c r="I267" s="169">
        <v>0</v>
      </c>
      <c r="J267" s="169">
        <f>ROUND(I267*H267,2)</f>
        <v>0</v>
      </c>
      <c r="K267" s="166" t="s">
        <v>1</v>
      </c>
      <c r="L267" s="32"/>
      <c r="M267" s="170" t="s">
        <v>1</v>
      </c>
      <c r="N267" s="171" t="s">
        <v>36</v>
      </c>
      <c r="O267" s="172">
        <v>0</v>
      </c>
      <c r="P267" s="172">
        <f>O267*H267</f>
        <v>0</v>
      </c>
      <c r="Q267" s="172">
        <v>0</v>
      </c>
      <c r="R267" s="172">
        <f>Q267*H267</f>
        <v>0</v>
      </c>
      <c r="S267" s="172">
        <v>0</v>
      </c>
      <c r="T267" s="173">
        <f>S267*H267</f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74" t="s">
        <v>86</v>
      </c>
      <c r="AT267" s="174" t="s">
        <v>158</v>
      </c>
      <c r="AU267" s="174" t="s">
        <v>76</v>
      </c>
      <c r="AY267" s="18" t="s">
        <v>156</v>
      </c>
      <c r="BE267" s="175">
        <f>IF(N267="základní",J267,0)</f>
        <v>0</v>
      </c>
      <c r="BF267" s="175">
        <f>IF(N267="snížená",J267,0)</f>
        <v>0</v>
      </c>
      <c r="BG267" s="175">
        <f>IF(N267="zákl. přenesená",J267,0)</f>
        <v>0</v>
      </c>
      <c r="BH267" s="175">
        <f>IF(N267="sníž. přenesená",J267,0)</f>
        <v>0</v>
      </c>
      <c r="BI267" s="175">
        <f>IF(N267="nulová",J267,0)</f>
        <v>0</v>
      </c>
      <c r="BJ267" s="18" t="s">
        <v>76</v>
      </c>
      <c r="BK267" s="175">
        <f>ROUND(I267*H267,2)</f>
        <v>0</v>
      </c>
      <c r="BL267" s="18" t="s">
        <v>86</v>
      </c>
      <c r="BM267" s="174" t="s">
        <v>507</v>
      </c>
    </row>
    <row r="268" s="2" customFormat="1">
      <c r="A268" s="31"/>
      <c r="B268" s="32"/>
      <c r="C268" s="31"/>
      <c r="D268" s="176" t="s">
        <v>162</v>
      </c>
      <c r="E268" s="31"/>
      <c r="F268" s="177" t="s">
        <v>1117</v>
      </c>
      <c r="G268" s="31"/>
      <c r="H268" s="31"/>
      <c r="I268" s="31"/>
      <c r="J268" s="31"/>
      <c r="K268" s="31"/>
      <c r="L268" s="32"/>
      <c r="M268" s="178"/>
      <c r="N268" s="179"/>
      <c r="O268" s="69"/>
      <c r="P268" s="69"/>
      <c r="Q268" s="69"/>
      <c r="R268" s="69"/>
      <c r="S268" s="69"/>
      <c r="T268" s="70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T268" s="18" t="s">
        <v>162</v>
      </c>
      <c r="AU268" s="18" t="s">
        <v>76</v>
      </c>
    </row>
    <row r="269" s="2" customFormat="1" ht="16.5" customHeight="1">
      <c r="A269" s="31"/>
      <c r="B269" s="163"/>
      <c r="C269" s="164" t="s">
        <v>347</v>
      </c>
      <c r="D269" s="164" t="s">
        <v>158</v>
      </c>
      <c r="E269" s="165" t="s">
        <v>1118</v>
      </c>
      <c r="F269" s="166" t="s">
        <v>1119</v>
      </c>
      <c r="G269" s="167" t="s">
        <v>427</v>
      </c>
      <c r="H269" s="168">
        <v>32</v>
      </c>
      <c r="I269" s="169">
        <v>0</v>
      </c>
      <c r="J269" s="169">
        <f>ROUND(I269*H269,2)</f>
        <v>0</v>
      </c>
      <c r="K269" s="166" t="s">
        <v>1</v>
      </c>
      <c r="L269" s="32"/>
      <c r="M269" s="170" t="s">
        <v>1</v>
      </c>
      <c r="N269" s="171" t="s">
        <v>36</v>
      </c>
      <c r="O269" s="172">
        <v>0</v>
      </c>
      <c r="P269" s="172">
        <f>O269*H269</f>
        <v>0</v>
      </c>
      <c r="Q269" s="172">
        <v>0</v>
      </c>
      <c r="R269" s="172">
        <f>Q269*H269</f>
        <v>0</v>
      </c>
      <c r="S269" s="172">
        <v>0</v>
      </c>
      <c r="T269" s="173">
        <f>S269*H269</f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74" t="s">
        <v>86</v>
      </c>
      <c r="AT269" s="174" t="s">
        <v>158</v>
      </c>
      <c r="AU269" s="174" t="s">
        <v>76</v>
      </c>
      <c r="AY269" s="18" t="s">
        <v>156</v>
      </c>
      <c r="BE269" s="175">
        <f>IF(N269="základní",J269,0)</f>
        <v>0</v>
      </c>
      <c r="BF269" s="175">
        <f>IF(N269="snížená",J269,0)</f>
        <v>0</v>
      </c>
      <c r="BG269" s="175">
        <f>IF(N269="zákl. přenesená",J269,0)</f>
        <v>0</v>
      </c>
      <c r="BH269" s="175">
        <f>IF(N269="sníž. přenesená",J269,0)</f>
        <v>0</v>
      </c>
      <c r="BI269" s="175">
        <f>IF(N269="nulová",J269,0)</f>
        <v>0</v>
      </c>
      <c r="BJ269" s="18" t="s">
        <v>76</v>
      </c>
      <c r="BK269" s="175">
        <f>ROUND(I269*H269,2)</f>
        <v>0</v>
      </c>
      <c r="BL269" s="18" t="s">
        <v>86</v>
      </c>
      <c r="BM269" s="174" t="s">
        <v>510</v>
      </c>
    </row>
    <row r="270" s="2" customFormat="1">
      <c r="A270" s="31"/>
      <c r="B270" s="32"/>
      <c r="C270" s="31"/>
      <c r="D270" s="176" t="s">
        <v>162</v>
      </c>
      <c r="E270" s="31"/>
      <c r="F270" s="177" t="s">
        <v>1119</v>
      </c>
      <c r="G270" s="31"/>
      <c r="H270" s="31"/>
      <c r="I270" s="31"/>
      <c r="J270" s="31"/>
      <c r="K270" s="31"/>
      <c r="L270" s="32"/>
      <c r="M270" s="178"/>
      <c r="N270" s="179"/>
      <c r="O270" s="69"/>
      <c r="P270" s="69"/>
      <c r="Q270" s="69"/>
      <c r="R270" s="69"/>
      <c r="S270" s="69"/>
      <c r="T270" s="70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T270" s="18" t="s">
        <v>162</v>
      </c>
      <c r="AU270" s="18" t="s">
        <v>76</v>
      </c>
    </row>
    <row r="271" s="2" customFormat="1" ht="16.5" customHeight="1">
      <c r="A271" s="31"/>
      <c r="B271" s="163"/>
      <c r="C271" s="164" t="s">
        <v>512</v>
      </c>
      <c r="D271" s="164" t="s">
        <v>158</v>
      </c>
      <c r="E271" s="165" t="s">
        <v>1120</v>
      </c>
      <c r="F271" s="166" t="s">
        <v>1121</v>
      </c>
      <c r="G271" s="167" t="s">
        <v>427</v>
      </c>
      <c r="H271" s="168">
        <v>1</v>
      </c>
      <c r="I271" s="169">
        <v>0</v>
      </c>
      <c r="J271" s="169">
        <f>ROUND(I271*H271,2)</f>
        <v>0</v>
      </c>
      <c r="K271" s="166" t="s">
        <v>1</v>
      </c>
      <c r="L271" s="32"/>
      <c r="M271" s="170" t="s">
        <v>1</v>
      </c>
      <c r="N271" s="171" t="s">
        <v>36</v>
      </c>
      <c r="O271" s="172">
        <v>0</v>
      </c>
      <c r="P271" s="172">
        <f>O271*H271</f>
        <v>0</v>
      </c>
      <c r="Q271" s="172">
        <v>0</v>
      </c>
      <c r="R271" s="172">
        <f>Q271*H271</f>
        <v>0</v>
      </c>
      <c r="S271" s="172">
        <v>0</v>
      </c>
      <c r="T271" s="173">
        <f>S271*H271</f>
        <v>0</v>
      </c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R271" s="174" t="s">
        <v>86</v>
      </c>
      <c r="AT271" s="174" t="s">
        <v>158</v>
      </c>
      <c r="AU271" s="174" t="s">
        <v>76</v>
      </c>
      <c r="AY271" s="18" t="s">
        <v>156</v>
      </c>
      <c r="BE271" s="175">
        <f>IF(N271="základní",J271,0)</f>
        <v>0</v>
      </c>
      <c r="BF271" s="175">
        <f>IF(N271="snížená",J271,0)</f>
        <v>0</v>
      </c>
      <c r="BG271" s="175">
        <f>IF(N271="zákl. přenesená",J271,0)</f>
        <v>0</v>
      </c>
      <c r="BH271" s="175">
        <f>IF(N271="sníž. přenesená",J271,0)</f>
        <v>0</v>
      </c>
      <c r="BI271" s="175">
        <f>IF(N271="nulová",J271,0)</f>
        <v>0</v>
      </c>
      <c r="BJ271" s="18" t="s">
        <v>76</v>
      </c>
      <c r="BK271" s="175">
        <f>ROUND(I271*H271,2)</f>
        <v>0</v>
      </c>
      <c r="BL271" s="18" t="s">
        <v>86</v>
      </c>
      <c r="BM271" s="174" t="s">
        <v>515</v>
      </c>
    </row>
    <row r="272" s="2" customFormat="1">
      <c r="A272" s="31"/>
      <c r="B272" s="32"/>
      <c r="C272" s="31"/>
      <c r="D272" s="176" t="s">
        <v>162</v>
      </c>
      <c r="E272" s="31"/>
      <c r="F272" s="177" t="s">
        <v>1121</v>
      </c>
      <c r="G272" s="31"/>
      <c r="H272" s="31"/>
      <c r="I272" s="31"/>
      <c r="J272" s="31"/>
      <c r="K272" s="31"/>
      <c r="L272" s="32"/>
      <c r="M272" s="178"/>
      <c r="N272" s="179"/>
      <c r="O272" s="69"/>
      <c r="P272" s="69"/>
      <c r="Q272" s="69"/>
      <c r="R272" s="69"/>
      <c r="S272" s="69"/>
      <c r="T272" s="70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T272" s="18" t="s">
        <v>162</v>
      </c>
      <c r="AU272" s="18" t="s">
        <v>76</v>
      </c>
    </row>
    <row r="273" s="2" customFormat="1" ht="24.15" customHeight="1">
      <c r="A273" s="31"/>
      <c r="B273" s="163"/>
      <c r="C273" s="164" t="s">
        <v>350</v>
      </c>
      <c r="D273" s="164" t="s">
        <v>158</v>
      </c>
      <c r="E273" s="165" t="s">
        <v>1122</v>
      </c>
      <c r="F273" s="166" t="s">
        <v>1123</v>
      </c>
      <c r="G273" s="167" t="s">
        <v>427</v>
      </c>
      <c r="H273" s="168">
        <v>1</v>
      </c>
      <c r="I273" s="169">
        <v>0</v>
      </c>
      <c r="J273" s="169">
        <f>ROUND(I273*H273,2)</f>
        <v>0</v>
      </c>
      <c r="K273" s="166" t="s">
        <v>1</v>
      </c>
      <c r="L273" s="32"/>
      <c r="M273" s="170" t="s">
        <v>1</v>
      </c>
      <c r="N273" s="171" t="s">
        <v>36</v>
      </c>
      <c r="O273" s="172">
        <v>0</v>
      </c>
      <c r="P273" s="172">
        <f>O273*H273</f>
        <v>0</v>
      </c>
      <c r="Q273" s="172">
        <v>0</v>
      </c>
      <c r="R273" s="172">
        <f>Q273*H273</f>
        <v>0</v>
      </c>
      <c r="S273" s="172">
        <v>0</v>
      </c>
      <c r="T273" s="173">
        <f>S273*H273</f>
        <v>0</v>
      </c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R273" s="174" t="s">
        <v>86</v>
      </c>
      <c r="AT273" s="174" t="s">
        <v>158</v>
      </c>
      <c r="AU273" s="174" t="s">
        <v>76</v>
      </c>
      <c r="AY273" s="18" t="s">
        <v>156</v>
      </c>
      <c r="BE273" s="175">
        <f>IF(N273="základní",J273,0)</f>
        <v>0</v>
      </c>
      <c r="BF273" s="175">
        <f>IF(N273="snížená",J273,0)</f>
        <v>0</v>
      </c>
      <c r="BG273" s="175">
        <f>IF(N273="zákl. přenesená",J273,0)</f>
        <v>0</v>
      </c>
      <c r="BH273" s="175">
        <f>IF(N273="sníž. přenesená",J273,0)</f>
        <v>0</v>
      </c>
      <c r="BI273" s="175">
        <f>IF(N273="nulová",J273,0)</f>
        <v>0</v>
      </c>
      <c r="BJ273" s="18" t="s">
        <v>76</v>
      </c>
      <c r="BK273" s="175">
        <f>ROUND(I273*H273,2)</f>
        <v>0</v>
      </c>
      <c r="BL273" s="18" t="s">
        <v>86</v>
      </c>
      <c r="BM273" s="174" t="s">
        <v>519</v>
      </c>
    </row>
    <row r="274" s="2" customFormat="1">
      <c r="A274" s="31"/>
      <c r="B274" s="32"/>
      <c r="C274" s="31"/>
      <c r="D274" s="176" t="s">
        <v>162</v>
      </c>
      <c r="E274" s="31"/>
      <c r="F274" s="177" t="s">
        <v>1123</v>
      </c>
      <c r="G274" s="31"/>
      <c r="H274" s="31"/>
      <c r="I274" s="31"/>
      <c r="J274" s="31"/>
      <c r="K274" s="31"/>
      <c r="L274" s="32"/>
      <c r="M274" s="178"/>
      <c r="N274" s="179"/>
      <c r="O274" s="69"/>
      <c r="P274" s="69"/>
      <c r="Q274" s="69"/>
      <c r="R274" s="69"/>
      <c r="S274" s="69"/>
      <c r="T274" s="70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T274" s="18" t="s">
        <v>162</v>
      </c>
      <c r="AU274" s="18" t="s">
        <v>76</v>
      </c>
    </row>
    <row r="275" s="2" customFormat="1" ht="16.5" customHeight="1">
      <c r="A275" s="31"/>
      <c r="B275" s="163"/>
      <c r="C275" s="164" t="s">
        <v>521</v>
      </c>
      <c r="D275" s="164" t="s">
        <v>158</v>
      </c>
      <c r="E275" s="165" t="s">
        <v>1124</v>
      </c>
      <c r="F275" s="166" t="s">
        <v>1125</v>
      </c>
      <c r="G275" s="167" t="s">
        <v>427</v>
      </c>
      <c r="H275" s="168">
        <v>7</v>
      </c>
      <c r="I275" s="169">
        <v>0</v>
      </c>
      <c r="J275" s="169">
        <f>ROUND(I275*H275,2)</f>
        <v>0</v>
      </c>
      <c r="K275" s="166" t="s">
        <v>1</v>
      </c>
      <c r="L275" s="32"/>
      <c r="M275" s="170" t="s">
        <v>1</v>
      </c>
      <c r="N275" s="171" t="s">
        <v>36</v>
      </c>
      <c r="O275" s="172">
        <v>0</v>
      </c>
      <c r="P275" s="172">
        <f>O275*H275</f>
        <v>0</v>
      </c>
      <c r="Q275" s="172">
        <v>0</v>
      </c>
      <c r="R275" s="172">
        <f>Q275*H275</f>
        <v>0</v>
      </c>
      <c r="S275" s="172">
        <v>0</v>
      </c>
      <c r="T275" s="173">
        <f>S275*H275</f>
        <v>0</v>
      </c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R275" s="174" t="s">
        <v>86</v>
      </c>
      <c r="AT275" s="174" t="s">
        <v>158</v>
      </c>
      <c r="AU275" s="174" t="s">
        <v>76</v>
      </c>
      <c r="AY275" s="18" t="s">
        <v>156</v>
      </c>
      <c r="BE275" s="175">
        <f>IF(N275="základní",J275,0)</f>
        <v>0</v>
      </c>
      <c r="BF275" s="175">
        <f>IF(N275="snížená",J275,0)</f>
        <v>0</v>
      </c>
      <c r="BG275" s="175">
        <f>IF(N275="zákl. přenesená",J275,0)</f>
        <v>0</v>
      </c>
      <c r="BH275" s="175">
        <f>IF(N275="sníž. přenesená",J275,0)</f>
        <v>0</v>
      </c>
      <c r="BI275" s="175">
        <f>IF(N275="nulová",J275,0)</f>
        <v>0</v>
      </c>
      <c r="BJ275" s="18" t="s">
        <v>76</v>
      </c>
      <c r="BK275" s="175">
        <f>ROUND(I275*H275,2)</f>
        <v>0</v>
      </c>
      <c r="BL275" s="18" t="s">
        <v>86</v>
      </c>
      <c r="BM275" s="174" t="s">
        <v>524</v>
      </c>
    </row>
    <row r="276" s="2" customFormat="1">
      <c r="A276" s="31"/>
      <c r="B276" s="32"/>
      <c r="C276" s="31"/>
      <c r="D276" s="176" t="s">
        <v>162</v>
      </c>
      <c r="E276" s="31"/>
      <c r="F276" s="177" t="s">
        <v>1125</v>
      </c>
      <c r="G276" s="31"/>
      <c r="H276" s="31"/>
      <c r="I276" s="31"/>
      <c r="J276" s="31"/>
      <c r="K276" s="31"/>
      <c r="L276" s="32"/>
      <c r="M276" s="178"/>
      <c r="N276" s="179"/>
      <c r="O276" s="69"/>
      <c r="P276" s="69"/>
      <c r="Q276" s="69"/>
      <c r="R276" s="69"/>
      <c r="S276" s="69"/>
      <c r="T276" s="70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T276" s="18" t="s">
        <v>162</v>
      </c>
      <c r="AU276" s="18" t="s">
        <v>76</v>
      </c>
    </row>
    <row r="277" s="2" customFormat="1" ht="21.75" customHeight="1">
      <c r="A277" s="31"/>
      <c r="B277" s="163"/>
      <c r="C277" s="164" t="s">
        <v>357</v>
      </c>
      <c r="D277" s="164" t="s">
        <v>158</v>
      </c>
      <c r="E277" s="165" t="s">
        <v>1126</v>
      </c>
      <c r="F277" s="166" t="s">
        <v>1127</v>
      </c>
      <c r="G277" s="167" t="s">
        <v>427</v>
      </c>
      <c r="H277" s="168">
        <v>14</v>
      </c>
      <c r="I277" s="169">
        <v>0</v>
      </c>
      <c r="J277" s="169">
        <f>ROUND(I277*H277,2)</f>
        <v>0</v>
      </c>
      <c r="K277" s="166" t="s">
        <v>1</v>
      </c>
      <c r="L277" s="32"/>
      <c r="M277" s="170" t="s">
        <v>1</v>
      </c>
      <c r="N277" s="171" t="s">
        <v>36</v>
      </c>
      <c r="O277" s="172">
        <v>0</v>
      </c>
      <c r="P277" s="172">
        <f>O277*H277</f>
        <v>0</v>
      </c>
      <c r="Q277" s="172">
        <v>0</v>
      </c>
      <c r="R277" s="172">
        <f>Q277*H277</f>
        <v>0</v>
      </c>
      <c r="S277" s="172">
        <v>0</v>
      </c>
      <c r="T277" s="173">
        <f>S277*H277</f>
        <v>0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174" t="s">
        <v>86</v>
      </c>
      <c r="AT277" s="174" t="s">
        <v>158</v>
      </c>
      <c r="AU277" s="174" t="s">
        <v>76</v>
      </c>
      <c r="AY277" s="18" t="s">
        <v>156</v>
      </c>
      <c r="BE277" s="175">
        <f>IF(N277="základní",J277,0)</f>
        <v>0</v>
      </c>
      <c r="BF277" s="175">
        <f>IF(N277="snížená",J277,0)</f>
        <v>0</v>
      </c>
      <c r="BG277" s="175">
        <f>IF(N277="zákl. přenesená",J277,0)</f>
        <v>0</v>
      </c>
      <c r="BH277" s="175">
        <f>IF(N277="sníž. přenesená",J277,0)</f>
        <v>0</v>
      </c>
      <c r="BI277" s="175">
        <f>IF(N277="nulová",J277,0)</f>
        <v>0</v>
      </c>
      <c r="BJ277" s="18" t="s">
        <v>76</v>
      </c>
      <c r="BK277" s="175">
        <f>ROUND(I277*H277,2)</f>
        <v>0</v>
      </c>
      <c r="BL277" s="18" t="s">
        <v>86</v>
      </c>
      <c r="BM277" s="174" t="s">
        <v>528</v>
      </c>
    </row>
    <row r="278" s="2" customFormat="1">
      <c r="A278" s="31"/>
      <c r="B278" s="32"/>
      <c r="C278" s="31"/>
      <c r="D278" s="176" t="s">
        <v>162</v>
      </c>
      <c r="E278" s="31"/>
      <c r="F278" s="177" t="s">
        <v>1128</v>
      </c>
      <c r="G278" s="31"/>
      <c r="H278" s="31"/>
      <c r="I278" s="31"/>
      <c r="J278" s="31"/>
      <c r="K278" s="31"/>
      <c r="L278" s="32"/>
      <c r="M278" s="178"/>
      <c r="N278" s="179"/>
      <c r="O278" s="69"/>
      <c r="P278" s="69"/>
      <c r="Q278" s="69"/>
      <c r="R278" s="69"/>
      <c r="S278" s="69"/>
      <c r="T278" s="70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T278" s="18" t="s">
        <v>162</v>
      </c>
      <c r="AU278" s="18" t="s">
        <v>76</v>
      </c>
    </row>
    <row r="279" s="2" customFormat="1" ht="16.5" customHeight="1">
      <c r="A279" s="31"/>
      <c r="B279" s="163"/>
      <c r="C279" s="164" t="s">
        <v>530</v>
      </c>
      <c r="D279" s="164" t="s">
        <v>158</v>
      </c>
      <c r="E279" s="165" t="s">
        <v>1129</v>
      </c>
      <c r="F279" s="166" t="s">
        <v>1130</v>
      </c>
      <c r="G279" s="167" t="s">
        <v>427</v>
      </c>
      <c r="H279" s="168">
        <v>4</v>
      </c>
      <c r="I279" s="169">
        <v>0</v>
      </c>
      <c r="J279" s="169">
        <f>ROUND(I279*H279,2)</f>
        <v>0</v>
      </c>
      <c r="K279" s="166" t="s">
        <v>1</v>
      </c>
      <c r="L279" s="32"/>
      <c r="M279" s="170" t="s">
        <v>1</v>
      </c>
      <c r="N279" s="171" t="s">
        <v>36</v>
      </c>
      <c r="O279" s="172">
        <v>0</v>
      </c>
      <c r="P279" s="172">
        <f>O279*H279</f>
        <v>0</v>
      </c>
      <c r="Q279" s="172">
        <v>0</v>
      </c>
      <c r="R279" s="172">
        <f>Q279*H279</f>
        <v>0</v>
      </c>
      <c r="S279" s="172">
        <v>0</v>
      </c>
      <c r="T279" s="173">
        <f>S279*H279</f>
        <v>0</v>
      </c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R279" s="174" t="s">
        <v>86</v>
      </c>
      <c r="AT279" s="174" t="s">
        <v>158</v>
      </c>
      <c r="AU279" s="174" t="s">
        <v>76</v>
      </c>
      <c r="AY279" s="18" t="s">
        <v>156</v>
      </c>
      <c r="BE279" s="175">
        <f>IF(N279="základní",J279,0)</f>
        <v>0</v>
      </c>
      <c r="BF279" s="175">
        <f>IF(N279="snížená",J279,0)</f>
        <v>0</v>
      </c>
      <c r="BG279" s="175">
        <f>IF(N279="zákl. přenesená",J279,0)</f>
        <v>0</v>
      </c>
      <c r="BH279" s="175">
        <f>IF(N279="sníž. přenesená",J279,0)</f>
        <v>0</v>
      </c>
      <c r="BI279" s="175">
        <f>IF(N279="nulová",J279,0)</f>
        <v>0</v>
      </c>
      <c r="BJ279" s="18" t="s">
        <v>76</v>
      </c>
      <c r="BK279" s="175">
        <f>ROUND(I279*H279,2)</f>
        <v>0</v>
      </c>
      <c r="BL279" s="18" t="s">
        <v>86</v>
      </c>
      <c r="BM279" s="174" t="s">
        <v>533</v>
      </c>
    </row>
    <row r="280" s="2" customFormat="1">
      <c r="A280" s="31"/>
      <c r="B280" s="32"/>
      <c r="C280" s="31"/>
      <c r="D280" s="176" t="s">
        <v>162</v>
      </c>
      <c r="E280" s="31"/>
      <c r="F280" s="177" t="s">
        <v>1131</v>
      </c>
      <c r="G280" s="31"/>
      <c r="H280" s="31"/>
      <c r="I280" s="31"/>
      <c r="J280" s="31"/>
      <c r="K280" s="31"/>
      <c r="L280" s="32"/>
      <c r="M280" s="178"/>
      <c r="N280" s="179"/>
      <c r="O280" s="69"/>
      <c r="P280" s="69"/>
      <c r="Q280" s="69"/>
      <c r="R280" s="69"/>
      <c r="S280" s="69"/>
      <c r="T280" s="70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T280" s="18" t="s">
        <v>162</v>
      </c>
      <c r="AU280" s="18" t="s">
        <v>76</v>
      </c>
    </row>
    <row r="281" s="2" customFormat="1" ht="21.75" customHeight="1">
      <c r="A281" s="31"/>
      <c r="B281" s="163"/>
      <c r="C281" s="164" t="s">
        <v>535</v>
      </c>
      <c r="D281" s="164" t="s">
        <v>158</v>
      </c>
      <c r="E281" s="165" t="s">
        <v>1132</v>
      </c>
      <c r="F281" s="166" t="s">
        <v>1133</v>
      </c>
      <c r="G281" s="167" t="s">
        <v>427</v>
      </c>
      <c r="H281" s="168">
        <v>8</v>
      </c>
      <c r="I281" s="169">
        <v>0</v>
      </c>
      <c r="J281" s="169">
        <f>ROUND(I281*H281,2)</f>
        <v>0</v>
      </c>
      <c r="K281" s="166" t="s">
        <v>1</v>
      </c>
      <c r="L281" s="32"/>
      <c r="M281" s="170" t="s">
        <v>1</v>
      </c>
      <c r="N281" s="171" t="s">
        <v>36</v>
      </c>
      <c r="O281" s="172">
        <v>0</v>
      </c>
      <c r="P281" s="172">
        <f>O281*H281</f>
        <v>0</v>
      </c>
      <c r="Q281" s="172">
        <v>0</v>
      </c>
      <c r="R281" s="172">
        <f>Q281*H281</f>
        <v>0</v>
      </c>
      <c r="S281" s="172">
        <v>0</v>
      </c>
      <c r="T281" s="173">
        <f>S281*H281</f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174" t="s">
        <v>86</v>
      </c>
      <c r="AT281" s="174" t="s">
        <v>158</v>
      </c>
      <c r="AU281" s="174" t="s">
        <v>76</v>
      </c>
      <c r="AY281" s="18" t="s">
        <v>156</v>
      </c>
      <c r="BE281" s="175">
        <f>IF(N281="základní",J281,0)</f>
        <v>0</v>
      </c>
      <c r="BF281" s="175">
        <f>IF(N281="snížená",J281,0)</f>
        <v>0</v>
      </c>
      <c r="BG281" s="175">
        <f>IF(N281="zákl. přenesená",J281,0)</f>
        <v>0</v>
      </c>
      <c r="BH281" s="175">
        <f>IF(N281="sníž. přenesená",J281,0)</f>
        <v>0</v>
      </c>
      <c r="BI281" s="175">
        <f>IF(N281="nulová",J281,0)</f>
        <v>0</v>
      </c>
      <c r="BJ281" s="18" t="s">
        <v>76</v>
      </c>
      <c r="BK281" s="175">
        <f>ROUND(I281*H281,2)</f>
        <v>0</v>
      </c>
      <c r="BL281" s="18" t="s">
        <v>86</v>
      </c>
      <c r="BM281" s="174" t="s">
        <v>538</v>
      </c>
    </row>
    <row r="282" s="2" customFormat="1">
      <c r="A282" s="31"/>
      <c r="B282" s="32"/>
      <c r="C282" s="31"/>
      <c r="D282" s="176" t="s">
        <v>162</v>
      </c>
      <c r="E282" s="31"/>
      <c r="F282" s="177" t="s">
        <v>1133</v>
      </c>
      <c r="G282" s="31"/>
      <c r="H282" s="31"/>
      <c r="I282" s="31"/>
      <c r="J282" s="31"/>
      <c r="K282" s="31"/>
      <c r="L282" s="32"/>
      <c r="M282" s="178"/>
      <c r="N282" s="179"/>
      <c r="O282" s="69"/>
      <c r="P282" s="69"/>
      <c r="Q282" s="69"/>
      <c r="R282" s="69"/>
      <c r="S282" s="69"/>
      <c r="T282" s="70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T282" s="18" t="s">
        <v>162</v>
      </c>
      <c r="AU282" s="18" t="s">
        <v>76</v>
      </c>
    </row>
    <row r="283" s="2" customFormat="1" ht="16.5" customHeight="1">
      <c r="A283" s="31"/>
      <c r="B283" s="163"/>
      <c r="C283" s="164" t="s">
        <v>539</v>
      </c>
      <c r="D283" s="164" t="s">
        <v>158</v>
      </c>
      <c r="E283" s="165" t="s">
        <v>1134</v>
      </c>
      <c r="F283" s="166" t="s">
        <v>1135</v>
      </c>
      <c r="G283" s="167" t="s">
        <v>427</v>
      </c>
      <c r="H283" s="168">
        <v>1</v>
      </c>
      <c r="I283" s="169">
        <v>0</v>
      </c>
      <c r="J283" s="169">
        <f>ROUND(I283*H283,2)</f>
        <v>0</v>
      </c>
      <c r="K283" s="166" t="s">
        <v>1</v>
      </c>
      <c r="L283" s="32"/>
      <c r="M283" s="170" t="s">
        <v>1</v>
      </c>
      <c r="N283" s="171" t="s">
        <v>36</v>
      </c>
      <c r="O283" s="172">
        <v>0</v>
      </c>
      <c r="P283" s="172">
        <f>O283*H283</f>
        <v>0</v>
      </c>
      <c r="Q283" s="172">
        <v>0</v>
      </c>
      <c r="R283" s="172">
        <f>Q283*H283</f>
        <v>0</v>
      </c>
      <c r="S283" s="172">
        <v>0</v>
      </c>
      <c r="T283" s="173">
        <f>S283*H283</f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74" t="s">
        <v>86</v>
      </c>
      <c r="AT283" s="174" t="s">
        <v>158</v>
      </c>
      <c r="AU283" s="174" t="s">
        <v>76</v>
      </c>
      <c r="AY283" s="18" t="s">
        <v>156</v>
      </c>
      <c r="BE283" s="175">
        <f>IF(N283="základní",J283,0)</f>
        <v>0</v>
      </c>
      <c r="BF283" s="175">
        <f>IF(N283="snížená",J283,0)</f>
        <v>0</v>
      </c>
      <c r="BG283" s="175">
        <f>IF(N283="zákl. přenesená",J283,0)</f>
        <v>0</v>
      </c>
      <c r="BH283" s="175">
        <f>IF(N283="sníž. přenesená",J283,0)</f>
        <v>0</v>
      </c>
      <c r="BI283" s="175">
        <f>IF(N283="nulová",J283,0)</f>
        <v>0</v>
      </c>
      <c r="BJ283" s="18" t="s">
        <v>76</v>
      </c>
      <c r="BK283" s="175">
        <f>ROUND(I283*H283,2)</f>
        <v>0</v>
      </c>
      <c r="BL283" s="18" t="s">
        <v>86</v>
      </c>
      <c r="BM283" s="174" t="s">
        <v>542</v>
      </c>
    </row>
    <row r="284" s="2" customFormat="1">
      <c r="A284" s="31"/>
      <c r="B284" s="32"/>
      <c r="C284" s="31"/>
      <c r="D284" s="176" t="s">
        <v>162</v>
      </c>
      <c r="E284" s="31"/>
      <c r="F284" s="177" t="s">
        <v>1135</v>
      </c>
      <c r="G284" s="31"/>
      <c r="H284" s="31"/>
      <c r="I284" s="31"/>
      <c r="J284" s="31"/>
      <c r="K284" s="31"/>
      <c r="L284" s="32"/>
      <c r="M284" s="178"/>
      <c r="N284" s="179"/>
      <c r="O284" s="69"/>
      <c r="P284" s="69"/>
      <c r="Q284" s="69"/>
      <c r="R284" s="69"/>
      <c r="S284" s="69"/>
      <c r="T284" s="70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T284" s="18" t="s">
        <v>162</v>
      </c>
      <c r="AU284" s="18" t="s">
        <v>76</v>
      </c>
    </row>
    <row r="285" s="2" customFormat="1" ht="16.5" customHeight="1">
      <c r="A285" s="31"/>
      <c r="B285" s="163"/>
      <c r="C285" s="164" t="s">
        <v>543</v>
      </c>
      <c r="D285" s="164" t="s">
        <v>158</v>
      </c>
      <c r="E285" s="165" t="s">
        <v>1136</v>
      </c>
      <c r="F285" s="166" t="s">
        <v>1137</v>
      </c>
      <c r="G285" s="167" t="s">
        <v>427</v>
      </c>
      <c r="H285" s="168">
        <v>1</v>
      </c>
      <c r="I285" s="169">
        <v>0</v>
      </c>
      <c r="J285" s="169">
        <f>ROUND(I285*H285,2)</f>
        <v>0</v>
      </c>
      <c r="K285" s="166" t="s">
        <v>1</v>
      </c>
      <c r="L285" s="32"/>
      <c r="M285" s="170" t="s">
        <v>1</v>
      </c>
      <c r="N285" s="171" t="s">
        <v>36</v>
      </c>
      <c r="O285" s="172">
        <v>0</v>
      </c>
      <c r="P285" s="172">
        <f>O285*H285</f>
        <v>0</v>
      </c>
      <c r="Q285" s="172">
        <v>0</v>
      </c>
      <c r="R285" s="172">
        <f>Q285*H285</f>
        <v>0</v>
      </c>
      <c r="S285" s="172">
        <v>0</v>
      </c>
      <c r="T285" s="173">
        <f>S285*H285</f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74" t="s">
        <v>86</v>
      </c>
      <c r="AT285" s="174" t="s">
        <v>158</v>
      </c>
      <c r="AU285" s="174" t="s">
        <v>76</v>
      </c>
      <c r="AY285" s="18" t="s">
        <v>156</v>
      </c>
      <c r="BE285" s="175">
        <f>IF(N285="základní",J285,0)</f>
        <v>0</v>
      </c>
      <c r="BF285" s="175">
        <f>IF(N285="snížená",J285,0)</f>
        <v>0</v>
      </c>
      <c r="BG285" s="175">
        <f>IF(N285="zákl. přenesená",J285,0)</f>
        <v>0</v>
      </c>
      <c r="BH285" s="175">
        <f>IF(N285="sníž. přenesená",J285,0)</f>
        <v>0</v>
      </c>
      <c r="BI285" s="175">
        <f>IF(N285="nulová",J285,0)</f>
        <v>0</v>
      </c>
      <c r="BJ285" s="18" t="s">
        <v>76</v>
      </c>
      <c r="BK285" s="175">
        <f>ROUND(I285*H285,2)</f>
        <v>0</v>
      </c>
      <c r="BL285" s="18" t="s">
        <v>86</v>
      </c>
      <c r="BM285" s="174" t="s">
        <v>546</v>
      </c>
    </row>
    <row r="286" s="2" customFormat="1">
      <c r="A286" s="31"/>
      <c r="B286" s="32"/>
      <c r="C286" s="31"/>
      <c r="D286" s="176" t="s">
        <v>162</v>
      </c>
      <c r="E286" s="31"/>
      <c r="F286" s="177" t="s">
        <v>1137</v>
      </c>
      <c r="G286" s="31"/>
      <c r="H286" s="31"/>
      <c r="I286" s="31"/>
      <c r="J286" s="31"/>
      <c r="K286" s="31"/>
      <c r="L286" s="32"/>
      <c r="M286" s="178"/>
      <c r="N286" s="179"/>
      <c r="O286" s="69"/>
      <c r="P286" s="69"/>
      <c r="Q286" s="69"/>
      <c r="R286" s="69"/>
      <c r="S286" s="69"/>
      <c r="T286" s="70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T286" s="18" t="s">
        <v>162</v>
      </c>
      <c r="AU286" s="18" t="s">
        <v>76</v>
      </c>
    </row>
    <row r="287" s="2" customFormat="1" ht="16.5" customHeight="1">
      <c r="A287" s="31"/>
      <c r="B287" s="163"/>
      <c r="C287" s="164" t="s">
        <v>549</v>
      </c>
      <c r="D287" s="164" t="s">
        <v>158</v>
      </c>
      <c r="E287" s="165" t="s">
        <v>1138</v>
      </c>
      <c r="F287" s="166" t="s">
        <v>1139</v>
      </c>
      <c r="G287" s="167" t="s">
        <v>427</v>
      </c>
      <c r="H287" s="168">
        <v>1</v>
      </c>
      <c r="I287" s="169">
        <v>0</v>
      </c>
      <c r="J287" s="169">
        <f>ROUND(I287*H287,2)</f>
        <v>0</v>
      </c>
      <c r="K287" s="166" t="s">
        <v>1</v>
      </c>
      <c r="L287" s="32"/>
      <c r="M287" s="170" t="s">
        <v>1</v>
      </c>
      <c r="N287" s="171" t="s">
        <v>36</v>
      </c>
      <c r="O287" s="172">
        <v>0</v>
      </c>
      <c r="P287" s="172">
        <f>O287*H287</f>
        <v>0</v>
      </c>
      <c r="Q287" s="172">
        <v>0</v>
      </c>
      <c r="R287" s="172">
        <f>Q287*H287</f>
        <v>0</v>
      </c>
      <c r="S287" s="172">
        <v>0</v>
      </c>
      <c r="T287" s="173">
        <f>S287*H287</f>
        <v>0</v>
      </c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R287" s="174" t="s">
        <v>86</v>
      </c>
      <c r="AT287" s="174" t="s">
        <v>158</v>
      </c>
      <c r="AU287" s="174" t="s">
        <v>76</v>
      </c>
      <c r="AY287" s="18" t="s">
        <v>156</v>
      </c>
      <c r="BE287" s="175">
        <f>IF(N287="základní",J287,0)</f>
        <v>0</v>
      </c>
      <c r="BF287" s="175">
        <f>IF(N287="snížená",J287,0)</f>
        <v>0</v>
      </c>
      <c r="BG287" s="175">
        <f>IF(N287="zákl. přenesená",J287,0)</f>
        <v>0</v>
      </c>
      <c r="BH287" s="175">
        <f>IF(N287="sníž. přenesená",J287,0)</f>
        <v>0</v>
      </c>
      <c r="BI287" s="175">
        <f>IF(N287="nulová",J287,0)</f>
        <v>0</v>
      </c>
      <c r="BJ287" s="18" t="s">
        <v>76</v>
      </c>
      <c r="BK287" s="175">
        <f>ROUND(I287*H287,2)</f>
        <v>0</v>
      </c>
      <c r="BL287" s="18" t="s">
        <v>86</v>
      </c>
      <c r="BM287" s="174" t="s">
        <v>552</v>
      </c>
    </row>
    <row r="288" s="2" customFormat="1">
      <c r="A288" s="31"/>
      <c r="B288" s="32"/>
      <c r="C288" s="31"/>
      <c r="D288" s="176" t="s">
        <v>162</v>
      </c>
      <c r="E288" s="31"/>
      <c r="F288" s="177" t="s">
        <v>1139</v>
      </c>
      <c r="G288" s="31"/>
      <c r="H288" s="31"/>
      <c r="I288" s="31"/>
      <c r="J288" s="31"/>
      <c r="K288" s="31"/>
      <c r="L288" s="32"/>
      <c r="M288" s="178"/>
      <c r="N288" s="179"/>
      <c r="O288" s="69"/>
      <c r="P288" s="69"/>
      <c r="Q288" s="69"/>
      <c r="R288" s="69"/>
      <c r="S288" s="69"/>
      <c r="T288" s="70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T288" s="18" t="s">
        <v>162</v>
      </c>
      <c r="AU288" s="18" t="s">
        <v>76</v>
      </c>
    </row>
    <row r="289" s="2" customFormat="1" ht="16.5" customHeight="1">
      <c r="A289" s="31"/>
      <c r="B289" s="163"/>
      <c r="C289" s="164" t="s">
        <v>554</v>
      </c>
      <c r="D289" s="164" t="s">
        <v>158</v>
      </c>
      <c r="E289" s="165" t="s">
        <v>1140</v>
      </c>
      <c r="F289" s="166" t="s">
        <v>1141</v>
      </c>
      <c r="G289" s="167" t="s">
        <v>427</v>
      </c>
      <c r="H289" s="168">
        <v>12</v>
      </c>
      <c r="I289" s="169">
        <v>0</v>
      </c>
      <c r="J289" s="169">
        <f>ROUND(I289*H289,2)</f>
        <v>0</v>
      </c>
      <c r="K289" s="166" t="s">
        <v>1</v>
      </c>
      <c r="L289" s="32"/>
      <c r="M289" s="170" t="s">
        <v>1</v>
      </c>
      <c r="N289" s="171" t="s">
        <v>36</v>
      </c>
      <c r="O289" s="172">
        <v>0</v>
      </c>
      <c r="P289" s="172">
        <f>O289*H289</f>
        <v>0</v>
      </c>
      <c r="Q289" s="172">
        <v>0</v>
      </c>
      <c r="R289" s="172">
        <f>Q289*H289</f>
        <v>0</v>
      </c>
      <c r="S289" s="172">
        <v>0</v>
      </c>
      <c r="T289" s="173">
        <f>S289*H289</f>
        <v>0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174" t="s">
        <v>86</v>
      </c>
      <c r="AT289" s="174" t="s">
        <v>158</v>
      </c>
      <c r="AU289" s="174" t="s">
        <v>76</v>
      </c>
      <c r="AY289" s="18" t="s">
        <v>156</v>
      </c>
      <c r="BE289" s="175">
        <f>IF(N289="základní",J289,0)</f>
        <v>0</v>
      </c>
      <c r="BF289" s="175">
        <f>IF(N289="snížená",J289,0)</f>
        <v>0</v>
      </c>
      <c r="BG289" s="175">
        <f>IF(N289="zákl. přenesená",J289,0)</f>
        <v>0</v>
      </c>
      <c r="BH289" s="175">
        <f>IF(N289="sníž. přenesená",J289,0)</f>
        <v>0</v>
      </c>
      <c r="BI289" s="175">
        <f>IF(N289="nulová",J289,0)</f>
        <v>0</v>
      </c>
      <c r="BJ289" s="18" t="s">
        <v>76</v>
      </c>
      <c r="BK289" s="175">
        <f>ROUND(I289*H289,2)</f>
        <v>0</v>
      </c>
      <c r="BL289" s="18" t="s">
        <v>86</v>
      </c>
      <c r="BM289" s="174" t="s">
        <v>557</v>
      </c>
    </row>
    <row r="290" s="2" customFormat="1">
      <c r="A290" s="31"/>
      <c r="B290" s="32"/>
      <c r="C290" s="31"/>
      <c r="D290" s="176" t="s">
        <v>162</v>
      </c>
      <c r="E290" s="31"/>
      <c r="F290" s="177" t="s">
        <v>1141</v>
      </c>
      <c r="G290" s="31"/>
      <c r="H290" s="31"/>
      <c r="I290" s="31"/>
      <c r="J290" s="31"/>
      <c r="K290" s="31"/>
      <c r="L290" s="32"/>
      <c r="M290" s="178"/>
      <c r="N290" s="179"/>
      <c r="O290" s="69"/>
      <c r="P290" s="69"/>
      <c r="Q290" s="69"/>
      <c r="R290" s="69"/>
      <c r="S290" s="69"/>
      <c r="T290" s="70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T290" s="18" t="s">
        <v>162</v>
      </c>
      <c r="AU290" s="18" t="s">
        <v>76</v>
      </c>
    </row>
    <row r="291" s="2" customFormat="1" ht="16.5" customHeight="1">
      <c r="A291" s="31"/>
      <c r="B291" s="163"/>
      <c r="C291" s="164" t="s">
        <v>558</v>
      </c>
      <c r="D291" s="164" t="s">
        <v>158</v>
      </c>
      <c r="E291" s="165" t="s">
        <v>1142</v>
      </c>
      <c r="F291" s="166" t="s">
        <v>1143</v>
      </c>
      <c r="G291" s="167" t="s">
        <v>427</v>
      </c>
      <c r="H291" s="168">
        <v>128</v>
      </c>
      <c r="I291" s="169">
        <v>0</v>
      </c>
      <c r="J291" s="169">
        <f>ROUND(I291*H291,2)</f>
        <v>0</v>
      </c>
      <c r="K291" s="166" t="s">
        <v>1</v>
      </c>
      <c r="L291" s="32"/>
      <c r="M291" s="170" t="s">
        <v>1</v>
      </c>
      <c r="N291" s="171" t="s">
        <v>36</v>
      </c>
      <c r="O291" s="172">
        <v>0</v>
      </c>
      <c r="P291" s="172">
        <f>O291*H291</f>
        <v>0</v>
      </c>
      <c r="Q291" s="172">
        <v>0</v>
      </c>
      <c r="R291" s="172">
        <f>Q291*H291</f>
        <v>0</v>
      </c>
      <c r="S291" s="172">
        <v>0</v>
      </c>
      <c r="T291" s="173">
        <f>S291*H291</f>
        <v>0</v>
      </c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R291" s="174" t="s">
        <v>86</v>
      </c>
      <c r="AT291" s="174" t="s">
        <v>158</v>
      </c>
      <c r="AU291" s="174" t="s">
        <v>76</v>
      </c>
      <c r="AY291" s="18" t="s">
        <v>156</v>
      </c>
      <c r="BE291" s="175">
        <f>IF(N291="základní",J291,0)</f>
        <v>0</v>
      </c>
      <c r="BF291" s="175">
        <f>IF(N291="snížená",J291,0)</f>
        <v>0</v>
      </c>
      <c r="BG291" s="175">
        <f>IF(N291="zákl. přenesená",J291,0)</f>
        <v>0</v>
      </c>
      <c r="BH291" s="175">
        <f>IF(N291="sníž. přenesená",J291,0)</f>
        <v>0</v>
      </c>
      <c r="BI291" s="175">
        <f>IF(N291="nulová",J291,0)</f>
        <v>0</v>
      </c>
      <c r="BJ291" s="18" t="s">
        <v>76</v>
      </c>
      <c r="BK291" s="175">
        <f>ROUND(I291*H291,2)</f>
        <v>0</v>
      </c>
      <c r="BL291" s="18" t="s">
        <v>86</v>
      </c>
      <c r="BM291" s="174" t="s">
        <v>561</v>
      </c>
    </row>
    <row r="292" s="2" customFormat="1">
      <c r="A292" s="31"/>
      <c r="B292" s="32"/>
      <c r="C292" s="31"/>
      <c r="D292" s="176" t="s">
        <v>162</v>
      </c>
      <c r="E292" s="31"/>
      <c r="F292" s="177" t="s">
        <v>1143</v>
      </c>
      <c r="G292" s="31"/>
      <c r="H292" s="31"/>
      <c r="I292" s="31"/>
      <c r="J292" s="31"/>
      <c r="K292" s="31"/>
      <c r="L292" s="32"/>
      <c r="M292" s="178"/>
      <c r="N292" s="179"/>
      <c r="O292" s="69"/>
      <c r="P292" s="69"/>
      <c r="Q292" s="69"/>
      <c r="R292" s="69"/>
      <c r="S292" s="69"/>
      <c r="T292" s="70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T292" s="18" t="s">
        <v>162</v>
      </c>
      <c r="AU292" s="18" t="s">
        <v>76</v>
      </c>
    </row>
    <row r="293" s="2" customFormat="1" ht="16.5" customHeight="1">
      <c r="A293" s="31"/>
      <c r="B293" s="163"/>
      <c r="C293" s="164" t="s">
        <v>363</v>
      </c>
      <c r="D293" s="164" t="s">
        <v>158</v>
      </c>
      <c r="E293" s="165" t="s">
        <v>1144</v>
      </c>
      <c r="F293" s="166" t="s">
        <v>1145</v>
      </c>
      <c r="G293" s="167" t="s">
        <v>427</v>
      </c>
      <c r="H293" s="168">
        <v>14</v>
      </c>
      <c r="I293" s="169">
        <v>0</v>
      </c>
      <c r="J293" s="169">
        <f>ROUND(I293*H293,2)</f>
        <v>0</v>
      </c>
      <c r="K293" s="166" t="s">
        <v>1</v>
      </c>
      <c r="L293" s="32"/>
      <c r="M293" s="170" t="s">
        <v>1</v>
      </c>
      <c r="N293" s="171" t="s">
        <v>36</v>
      </c>
      <c r="O293" s="172">
        <v>0</v>
      </c>
      <c r="P293" s="172">
        <f>O293*H293</f>
        <v>0</v>
      </c>
      <c r="Q293" s="172">
        <v>0</v>
      </c>
      <c r="R293" s="172">
        <f>Q293*H293</f>
        <v>0</v>
      </c>
      <c r="S293" s="172">
        <v>0</v>
      </c>
      <c r="T293" s="173">
        <f>S293*H293</f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74" t="s">
        <v>86</v>
      </c>
      <c r="AT293" s="174" t="s">
        <v>158</v>
      </c>
      <c r="AU293" s="174" t="s">
        <v>76</v>
      </c>
      <c r="AY293" s="18" t="s">
        <v>156</v>
      </c>
      <c r="BE293" s="175">
        <f>IF(N293="základní",J293,0)</f>
        <v>0</v>
      </c>
      <c r="BF293" s="175">
        <f>IF(N293="snížená",J293,0)</f>
        <v>0</v>
      </c>
      <c r="BG293" s="175">
        <f>IF(N293="zákl. přenesená",J293,0)</f>
        <v>0</v>
      </c>
      <c r="BH293" s="175">
        <f>IF(N293="sníž. přenesená",J293,0)</f>
        <v>0</v>
      </c>
      <c r="BI293" s="175">
        <f>IF(N293="nulová",J293,0)</f>
        <v>0</v>
      </c>
      <c r="BJ293" s="18" t="s">
        <v>76</v>
      </c>
      <c r="BK293" s="175">
        <f>ROUND(I293*H293,2)</f>
        <v>0</v>
      </c>
      <c r="BL293" s="18" t="s">
        <v>86</v>
      </c>
      <c r="BM293" s="174" t="s">
        <v>564</v>
      </c>
    </row>
    <row r="294" s="2" customFormat="1">
      <c r="A294" s="31"/>
      <c r="B294" s="32"/>
      <c r="C294" s="31"/>
      <c r="D294" s="176" t="s">
        <v>162</v>
      </c>
      <c r="E294" s="31"/>
      <c r="F294" s="177" t="s">
        <v>1145</v>
      </c>
      <c r="G294" s="31"/>
      <c r="H294" s="31"/>
      <c r="I294" s="31"/>
      <c r="J294" s="31"/>
      <c r="K294" s="31"/>
      <c r="L294" s="32"/>
      <c r="M294" s="178"/>
      <c r="N294" s="179"/>
      <c r="O294" s="69"/>
      <c r="P294" s="69"/>
      <c r="Q294" s="69"/>
      <c r="R294" s="69"/>
      <c r="S294" s="69"/>
      <c r="T294" s="70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T294" s="18" t="s">
        <v>162</v>
      </c>
      <c r="AU294" s="18" t="s">
        <v>76</v>
      </c>
    </row>
    <row r="295" s="2" customFormat="1" ht="16.5" customHeight="1">
      <c r="A295" s="31"/>
      <c r="B295" s="163"/>
      <c r="C295" s="164" t="s">
        <v>567</v>
      </c>
      <c r="D295" s="164" t="s">
        <v>158</v>
      </c>
      <c r="E295" s="165" t="s">
        <v>1146</v>
      </c>
      <c r="F295" s="166" t="s">
        <v>1147</v>
      </c>
      <c r="G295" s="167" t="s">
        <v>427</v>
      </c>
      <c r="H295" s="168">
        <v>9</v>
      </c>
      <c r="I295" s="169">
        <v>0</v>
      </c>
      <c r="J295" s="169">
        <f>ROUND(I295*H295,2)</f>
        <v>0</v>
      </c>
      <c r="K295" s="166" t="s">
        <v>1</v>
      </c>
      <c r="L295" s="32"/>
      <c r="M295" s="170" t="s">
        <v>1</v>
      </c>
      <c r="N295" s="171" t="s">
        <v>36</v>
      </c>
      <c r="O295" s="172">
        <v>0</v>
      </c>
      <c r="P295" s="172">
        <f>O295*H295</f>
        <v>0</v>
      </c>
      <c r="Q295" s="172">
        <v>0</v>
      </c>
      <c r="R295" s="172">
        <f>Q295*H295</f>
        <v>0</v>
      </c>
      <c r="S295" s="172">
        <v>0</v>
      </c>
      <c r="T295" s="173">
        <f>S295*H295</f>
        <v>0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174" t="s">
        <v>86</v>
      </c>
      <c r="AT295" s="174" t="s">
        <v>158</v>
      </c>
      <c r="AU295" s="174" t="s">
        <v>76</v>
      </c>
      <c r="AY295" s="18" t="s">
        <v>156</v>
      </c>
      <c r="BE295" s="175">
        <f>IF(N295="základní",J295,0)</f>
        <v>0</v>
      </c>
      <c r="BF295" s="175">
        <f>IF(N295="snížená",J295,0)</f>
        <v>0</v>
      </c>
      <c r="BG295" s="175">
        <f>IF(N295="zákl. přenesená",J295,0)</f>
        <v>0</v>
      </c>
      <c r="BH295" s="175">
        <f>IF(N295="sníž. přenesená",J295,0)</f>
        <v>0</v>
      </c>
      <c r="BI295" s="175">
        <f>IF(N295="nulová",J295,0)</f>
        <v>0</v>
      </c>
      <c r="BJ295" s="18" t="s">
        <v>76</v>
      </c>
      <c r="BK295" s="175">
        <f>ROUND(I295*H295,2)</f>
        <v>0</v>
      </c>
      <c r="BL295" s="18" t="s">
        <v>86</v>
      </c>
      <c r="BM295" s="174" t="s">
        <v>570</v>
      </c>
    </row>
    <row r="296" s="2" customFormat="1">
      <c r="A296" s="31"/>
      <c r="B296" s="32"/>
      <c r="C296" s="31"/>
      <c r="D296" s="176" t="s">
        <v>162</v>
      </c>
      <c r="E296" s="31"/>
      <c r="F296" s="177" t="s">
        <v>1147</v>
      </c>
      <c r="G296" s="31"/>
      <c r="H296" s="31"/>
      <c r="I296" s="31"/>
      <c r="J296" s="31"/>
      <c r="K296" s="31"/>
      <c r="L296" s="32"/>
      <c r="M296" s="178"/>
      <c r="N296" s="179"/>
      <c r="O296" s="69"/>
      <c r="P296" s="69"/>
      <c r="Q296" s="69"/>
      <c r="R296" s="69"/>
      <c r="S296" s="69"/>
      <c r="T296" s="70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T296" s="18" t="s">
        <v>162</v>
      </c>
      <c r="AU296" s="18" t="s">
        <v>76</v>
      </c>
    </row>
    <row r="297" s="2" customFormat="1" ht="16.5" customHeight="1">
      <c r="A297" s="31"/>
      <c r="B297" s="163"/>
      <c r="C297" s="164" t="s">
        <v>366</v>
      </c>
      <c r="D297" s="164" t="s">
        <v>158</v>
      </c>
      <c r="E297" s="165" t="s">
        <v>1148</v>
      </c>
      <c r="F297" s="166" t="s">
        <v>1149</v>
      </c>
      <c r="G297" s="167" t="s">
        <v>427</v>
      </c>
      <c r="H297" s="168">
        <v>136</v>
      </c>
      <c r="I297" s="169">
        <v>0</v>
      </c>
      <c r="J297" s="169">
        <f>ROUND(I297*H297,2)</f>
        <v>0</v>
      </c>
      <c r="K297" s="166" t="s">
        <v>1</v>
      </c>
      <c r="L297" s="32"/>
      <c r="M297" s="170" t="s">
        <v>1</v>
      </c>
      <c r="N297" s="171" t="s">
        <v>36</v>
      </c>
      <c r="O297" s="172">
        <v>0</v>
      </c>
      <c r="P297" s="172">
        <f>O297*H297</f>
        <v>0</v>
      </c>
      <c r="Q297" s="172">
        <v>0</v>
      </c>
      <c r="R297" s="172">
        <f>Q297*H297</f>
        <v>0</v>
      </c>
      <c r="S297" s="172">
        <v>0</v>
      </c>
      <c r="T297" s="173">
        <f>S297*H297</f>
        <v>0</v>
      </c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R297" s="174" t="s">
        <v>86</v>
      </c>
      <c r="AT297" s="174" t="s">
        <v>158</v>
      </c>
      <c r="AU297" s="174" t="s">
        <v>76</v>
      </c>
      <c r="AY297" s="18" t="s">
        <v>156</v>
      </c>
      <c r="BE297" s="175">
        <f>IF(N297="základní",J297,0)</f>
        <v>0</v>
      </c>
      <c r="BF297" s="175">
        <f>IF(N297="snížená",J297,0)</f>
        <v>0</v>
      </c>
      <c r="BG297" s="175">
        <f>IF(N297="zákl. přenesená",J297,0)</f>
        <v>0</v>
      </c>
      <c r="BH297" s="175">
        <f>IF(N297="sníž. přenesená",J297,0)</f>
        <v>0</v>
      </c>
      <c r="BI297" s="175">
        <f>IF(N297="nulová",J297,0)</f>
        <v>0</v>
      </c>
      <c r="BJ297" s="18" t="s">
        <v>76</v>
      </c>
      <c r="BK297" s="175">
        <f>ROUND(I297*H297,2)</f>
        <v>0</v>
      </c>
      <c r="BL297" s="18" t="s">
        <v>86</v>
      </c>
      <c r="BM297" s="174" t="s">
        <v>574</v>
      </c>
    </row>
    <row r="298" s="2" customFormat="1">
      <c r="A298" s="31"/>
      <c r="B298" s="32"/>
      <c r="C298" s="31"/>
      <c r="D298" s="176" t="s">
        <v>162</v>
      </c>
      <c r="E298" s="31"/>
      <c r="F298" s="177" t="s">
        <v>1149</v>
      </c>
      <c r="G298" s="31"/>
      <c r="H298" s="31"/>
      <c r="I298" s="31"/>
      <c r="J298" s="31"/>
      <c r="K298" s="31"/>
      <c r="L298" s="32"/>
      <c r="M298" s="178"/>
      <c r="N298" s="179"/>
      <c r="O298" s="69"/>
      <c r="P298" s="69"/>
      <c r="Q298" s="69"/>
      <c r="R298" s="69"/>
      <c r="S298" s="69"/>
      <c r="T298" s="70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T298" s="18" t="s">
        <v>162</v>
      </c>
      <c r="AU298" s="18" t="s">
        <v>76</v>
      </c>
    </row>
    <row r="299" s="2" customFormat="1" ht="16.5" customHeight="1">
      <c r="A299" s="31"/>
      <c r="B299" s="163"/>
      <c r="C299" s="164" t="s">
        <v>575</v>
      </c>
      <c r="D299" s="164" t="s">
        <v>158</v>
      </c>
      <c r="E299" s="165" t="s">
        <v>1150</v>
      </c>
      <c r="F299" s="166" t="s">
        <v>1151</v>
      </c>
      <c r="G299" s="167" t="s">
        <v>427</v>
      </c>
      <c r="H299" s="168">
        <v>178</v>
      </c>
      <c r="I299" s="169">
        <v>0</v>
      </c>
      <c r="J299" s="169">
        <f>ROUND(I299*H299,2)</f>
        <v>0</v>
      </c>
      <c r="K299" s="166" t="s">
        <v>1</v>
      </c>
      <c r="L299" s="32"/>
      <c r="M299" s="170" t="s">
        <v>1</v>
      </c>
      <c r="N299" s="171" t="s">
        <v>36</v>
      </c>
      <c r="O299" s="172">
        <v>0</v>
      </c>
      <c r="P299" s="172">
        <f>O299*H299</f>
        <v>0</v>
      </c>
      <c r="Q299" s="172">
        <v>0</v>
      </c>
      <c r="R299" s="172">
        <f>Q299*H299</f>
        <v>0</v>
      </c>
      <c r="S299" s="172">
        <v>0</v>
      </c>
      <c r="T299" s="173">
        <f>S299*H299</f>
        <v>0</v>
      </c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R299" s="174" t="s">
        <v>86</v>
      </c>
      <c r="AT299" s="174" t="s">
        <v>158</v>
      </c>
      <c r="AU299" s="174" t="s">
        <v>76</v>
      </c>
      <c r="AY299" s="18" t="s">
        <v>156</v>
      </c>
      <c r="BE299" s="175">
        <f>IF(N299="základní",J299,0)</f>
        <v>0</v>
      </c>
      <c r="BF299" s="175">
        <f>IF(N299="snížená",J299,0)</f>
        <v>0</v>
      </c>
      <c r="BG299" s="175">
        <f>IF(N299="zákl. přenesená",J299,0)</f>
        <v>0</v>
      </c>
      <c r="BH299" s="175">
        <f>IF(N299="sníž. přenesená",J299,0)</f>
        <v>0</v>
      </c>
      <c r="BI299" s="175">
        <f>IF(N299="nulová",J299,0)</f>
        <v>0</v>
      </c>
      <c r="BJ299" s="18" t="s">
        <v>76</v>
      </c>
      <c r="BK299" s="175">
        <f>ROUND(I299*H299,2)</f>
        <v>0</v>
      </c>
      <c r="BL299" s="18" t="s">
        <v>86</v>
      </c>
      <c r="BM299" s="174" t="s">
        <v>578</v>
      </c>
    </row>
    <row r="300" s="2" customFormat="1">
      <c r="A300" s="31"/>
      <c r="B300" s="32"/>
      <c r="C300" s="31"/>
      <c r="D300" s="176" t="s">
        <v>162</v>
      </c>
      <c r="E300" s="31"/>
      <c r="F300" s="177" t="s">
        <v>1151</v>
      </c>
      <c r="G300" s="31"/>
      <c r="H300" s="31"/>
      <c r="I300" s="31"/>
      <c r="J300" s="31"/>
      <c r="K300" s="31"/>
      <c r="L300" s="32"/>
      <c r="M300" s="178"/>
      <c r="N300" s="179"/>
      <c r="O300" s="69"/>
      <c r="P300" s="69"/>
      <c r="Q300" s="69"/>
      <c r="R300" s="69"/>
      <c r="S300" s="69"/>
      <c r="T300" s="70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T300" s="18" t="s">
        <v>162</v>
      </c>
      <c r="AU300" s="18" t="s">
        <v>76</v>
      </c>
    </row>
    <row r="301" s="2" customFormat="1" ht="16.5" customHeight="1">
      <c r="A301" s="31"/>
      <c r="B301" s="163"/>
      <c r="C301" s="164" t="s">
        <v>370</v>
      </c>
      <c r="D301" s="164" t="s">
        <v>158</v>
      </c>
      <c r="E301" s="165" t="s">
        <v>1152</v>
      </c>
      <c r="F301" s="166" t="s">
        <v>1153</v>
      </c>
      <c r="G301" s="167" t="s">
        <v>427</v>
      </c>
      <c r="H301" s="168">
        <v>1</v>
      </c>
      <c r="I301" s="169">
        <v>0</v>
      </c>
      <c r="J301" s="169">
        <f>ROUND(I301*H301,2)</f>
        <v>0</v>
      </c>
      <c r="K301" s="166" t="s">
        <v>1</v>
      </c>
      <c r="L301" s="32"/>
      <c r="M301" s="170" t="s">
        <v>1</v>
      </c>
      <c r="N301" s="171" t="s">
        <v>36</v>
      </c>
      <c r="O301" s="172">
        <v>0</v>
      </c>
      <c r="P301" s="172">
        <f>O301*H301</f>
        <v>0</v>
      </c>
      <c r="Q301" s="172">
        <v>0</v>
      </c>
      <c r="R301" s="172">
        <f>Q301*H301</f>
        <v>0</v>
      </c>
      <c r="S301" s="172">
        <v>0</v>
      </c>
      <c r="T301" s="173">
        <f>S301*H301</f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174" t="s">
        <v>86</v>
      </c>
      <c r="AT301" s="174" t="s">
        <v>158</v>
      </c>
      <c r="AU301" s="174" t="s">
        <v>76</v>
      </c>
      <c r="AY301" s="18" t="s">
        <v>156</v>
      </c>
      <c r="BE301" s="175">
        <f>IF(N301="základní",J301,0)</f>
        <v>0</v>
      </c>
      <c r="BF301" s="175">
        <f>IF(N301="snížená",J301,0)</f>
        <v>0</v>
      </c>
      <c r="BG301" s="175">
        <f>IF(N301="zákl. přenesená",J301,0)</f>
        <v>0</v>
      </c>
      <c r="BH301" s="175">
        <f>IF(N301="sníž. přenesená",J301,0)</f>
        <v>0</v>
      </c>
      <c r="BI301" s="175">
        <f>IF(N301="nulová",J301,0)</f>
        <v>0</v>
      </c>
      <c r="BJ301" s="18" t="s">
        <v>76</v>
      </c>
      <c r="BK301" s="175">
        <f>ROUND(I301*H301,2)</f>
        <v>0</v>
      </c>
      <c r="BL301" s="18" t="s">
        <v>86</v>
      </c>
      <c r="BM301" s="174" t="s">
        <v>582</v>
      </c>
    </row>
    <row r="302" s="2" customFormat="1">
      <c r="A302" s="31"/>
      <c r="B302" s="32"/>
      <c r="C302" s="31"/>
      <c r="D302" s="176" t="s">
        <v>162</v>
      </c>
      <c r="E302" s="31"/>
      <c r="F302" s="177" t="s">
        <v>1153</v>
      </c>
      <c r="G302" s="31"/>
      <c r="H302" s="31"/>
      <c r="I302" s="31"/>
      <c r="J302" s="31"/>
      <c r="K302" s="31"/>
      <c r="L302" s="32"/>
      <c r="M302" s="178"/>
      <c r="N302" s="179"/>
      <c r="O302" s="69"/>
      <c r="P302" s="69"/>
      <c r="Q302" s="69"/>
      <c r="R302" s="69"/>
      <c r="S302" s="69"/>
      <c r="T302" s="70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T302" s="18" t="s">
        <v>162</v>
      </c>
      <c r="AU302" s="18" t="s">
        <v>76</v>
      </c>
    </row>
    <row r="303" s="2" customFormat="1" ht="24.15" customHeight="1">
      <c r="A303" s="31"/>
      <c r="B303" s="163"/>
      <c r="C303" s="164" t="s">
        <v>588</v>
      </c>
      <c r="D303" s="164" t="s">
        <v>158</v>
      </c>
      <c r="E303" s="165" t="s">
        <v>1154</v>
      </c>
      <c r="F303" s="166" t="s">
        <v>1155</v>
      </c>
      <c r="G303" s="167" t="s">
        <v>427</v>
      </c>
      <c r="H303" s="168">
        <v>2</v>
      </c>
      <c r="I303" s="169">
        <v>0</v>
      </c>
      <c r="J303" s="169">
        <f>ROUND(I303*H303,2)</f>
        <v>0</v>
      </c>
      <c r="K303" s="166" t="s">
        <v>1</v>
      </c>
      <c r="L303" s="32"/>
      <c r="M303" s="170" t="s">
        <v>1</v>
      </c>
      <c r="N303" s="171" t="s">
        <v>36</v>
      </c>
      <c r="O303" s="172">
        <v>0</v>
      </c>
      <c r="P303" s="172">
        <f>O303*H303</f>
        <v>0</v>
      </c>
      <c r="Q303" s="172">
        <v>0</v>
      </c>
      <c r="R303" s="172">
        <f>Q303*H303</f>
        <v>0</v>
      </c>
      <c r="S303" s="172">
        <v>0</v>
      </c>
      <c r="T303" s="173">
        <f>S303*H303</f>
        <v>0</v>
      </c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R303" s="174" t="s">
        <v>86</v>
      </c>
      <c r="AT303" s="174" t="s">
        <v>158</v>
      </c>
      <c r="AU303" s="174" t="s">
        <v>76</v>
      </c>
      <c r="AY303" s="18" t="s">
        <v>156</v>
      </c>
      <c r="BE303" s="175">
        <f>IF(N303="základní",J303,0)</f>
        <v>0</v>
      </c>
      <c r="BF303" s="175">
        <f>IF(N303="snížená",J303,0)</f>
        <v>0</v>
      </c>
      <c r="BG303" s="175">
        <f>IF(N303="zákl. přenesená",J303,0)</f>
        <v>0</v>
      </c>
      <c r="BH303" s="175">
        <f>IF(N303="sníž. přenesená",J303,0)</f>
        <v>0</v>
      </c>
      <c r="BI303" s="175">
        <f>IF(N303="nulová",J303,0)</f>
        <v>0</v>
      </c>
      <c r="BJ303" s="18" t="s">
        <v>76</v>
      </c>
      <c r="BK303" s="175">
        <f>ROUND(I303*H303,2)</f>
        <v>0</v>
      </c>
      <c r="BL303" s="18" t="s">
        <v>86</v>
      </c>
      <c r="BM303" s="174" t="s">
        <v>591</v>
      </c>
    </row>
    <row r="304" s="2" customFormat="1">
      <c r="A304" s="31"/>
      <c r="B304" s="32"/>
      <c r="C304" s="31"/>
      <c r="D304" s="176" t="s">
        <v>162</v>
      </c>
      <c r="E304" s="31"/>
      <c r="F304" s="177" t="s">
        <v>1155</v>
      </c>
      <c r="G304" s="31"/>
      <c r="H304" s="31"/>
      <c r="I304" s="31"/>
      <c r="J304" s="31"/>
      <c r="K304" s="31"/>
      <c r="L304" s="32"/>
      <c r="M304" s="178"/>
      <c r="N304" s="179"/>
      <c r="O304" s="69"/>
      <c r="P304" s="69"/>
      <c r="Q304" s="69"/>
      <c r="R304" s="69"/>
      <c r="S304" s="69"/>
      <c r="T304" s="70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T304" s="18" t="s">
        <v>162</v>
      </c>
      <c r="AU304" s="18" t="s">
        <v>76</v>
      </c>
    </row>
    <row r="305" s="2" customFormat="1" ht="16.5" customHeight="1">
      <c r="A305" s="31"/>
      <c r="B305" s="163"/>
      <c r="C305" s="164" t="s">
        <v>373</v>
      </c>
      <c r="D305" s="164" t="s">
        <v>158</v>
      </c>
      <c r="E305" s="165" t="s">
        <v>1156</v>
      </c>
      <c r="F305" s="166" t="s">
        <v>1157</v>
      </c>
      <c r="G305" s="167" t="s">
        <v>427</v>
      </c>
      <c r="H305" s="168">
        <v>1</v>
      </c>
      <c r="I305" s="169">
        <v>0</v>
      </c>
      <c r="J305" s="169">
        <f>ROUND(I305*H305,2)</f>
        <v>0</v>
      </c>
      <c r="K305" s="166" t="s">
        <v>1</v>
      </c>
      <c r="L305" s="32"/>
      <c r="M305" s="170" t="s">
        <v>1</v>
      </c>
      <c r="N305" s="171" t="s">
        <v>36</v>
      </c>
      <c r="O305" s="172">
        <v>0</v>
      </c>
      <c r="P305" s="172">
        <f>O305*H305</f>
        <v>0</v>
      </c>
      <c r="Q305" s="172">
        <v>0</v>
      </c>
      <c r="R305" s="172">
        <f>Q305*H305</f>
        <v>0</v>
      </c>
      <c r="S305" s="172">
        <v>0</v>
      </c>
      <c r="T305" s="173">
        <f>S305*H305</f>
        <v>0</v>
      </c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R305" s="174" t="s">
        <v>86</v>
      </c>
      <c r="AT305" s="174" t="s">
        <v>158</v>
      </c>
      <c r="AU305" s="174" t="s">
        <v>76</v>
      </c>
      <c r="AY305" s="18" t="s">
        <v>156</v>
      </c>
      <c r="BE305" s="175">
        <f>IF(N305="základní",J305,0)</f>
        <v>0</v>
      </c>
      <c r="BF305" s="175">
        <f>IF(N305="snížená",J305,0)</f>
        <v>0</v>
      </c>
      <c r="BG305" s="175">
        <f>IF(N305="zákl. přenesená",J305,0)</f>
        <v>0</v>
      </c>
      <c r="BH305" s="175">
        <f>IF(N305="sníž. přenesená",J305,0)</f>
        <v>0</v>
      </c>
      <c r="BI305" s="175">
        <f>IF(N305="nulová",J305,0)</f>
        <v>0</v>
      </c>
      <c r="BJ305" s="18" t="s">
        <v>76</v>
      </c>
      <c r="BK305" s="175">
        <f>ROUND(I305*H305,2)</f>
        <v>0</v>
      </c>
      <c r="BL305" s="18" t="s">
        <v>86</v>
      </c>
      <c r="BM305" s="174" t="s">
        <v>595</v>
      </c>
    </row>
    <row r="306" s="2" customFormat="1">
      <c r="A306" s="31"/>
      <c r="B306" s="32"/>
      <c r="C306" s="31"/>
      <c r="D306" s="176" t="s">
        <v>162</v>
      </c>
      <c r="E306" s="31"/>
      <c r="F306" s="177" t="s">
        <v>1157</v>
      </c>
      <c r="G306" s="31"/>
      <c r="H306" s="31"/>
      <c r="I306" s="31"/>
      <c r="J306" s="31"/>
      <c r="K306" s="31"/>
      <c r="L306" s="32"/>
      <c r="M306" s="178"/>
      <c r="N306" s="179"/>
      <c r="O306" s="69"/>
      <c r="P306" s="69"/>
      <c r="Q306" s="69"/>
      <c r="R306" s="69"/>
      <c r="S306" s="69"/>
      <c r="T306" s="70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T306" s="18" t="s">
        <v>162</v>
      </c>
      <c r="AU306" s="18" t="s">
        <v>76</v>
      </c>
    </row>
    <row r="307" s="2" customFormat="1" ht="16.5" customHeight="1">
      <c r="A307" s="31"/>
      <c r="B307" s="163"/>
      <c r="C307" s="164" t="s">
        <v>596</v>
      </c>
      <c r="D307" s="164" t="s">
        <v>158</v>
      </c>
      <c r="E307" s="165" t="s">
        <v>1148</v>
      </c>
      <c r="F307" s="166" t="s">
        <v>1149</v>
      </c>
      <c r="G307" s="167" t="s">
        <v>427</v>
      </c>
      <c r="H307" s="168">
        <v>4</v>
      </c>
      <c r="I307" s="169">
        <v>0</v>
      </c>
      <c r="J307" s="169">
        <f>ROUND(I307*H307,2)</f>
        <v>0</v>
      </c>
      <c r="K307" s="166" t="s">
        <v>1</v>
      </c>
      <c r="L307" s="32"/>
      <c r="M307" s="170" t="s">
        <v>1</v>
      </c>
      <c r="N307" s="171" t="s">
        <v>36</v>
      </c>
      <c r="O307" s="172">
        <v>0</v>
      </c>
      <c r="P307" s="172">
        <f>O307*H307</f>
        <v>0</v>
      </c>
      <c r="Q307" s="172">
        <v>0</v>
      </c>
      <c r="R307" s="172">
        <f>Q307*H307</f>
        <v>0</v>
      </c>
      <c r="S307" s="172">
        <v>0</v>
      </c>
      <c r="T307" s="173">
        <f>S307*H307</f>
        <v>0</v>
      </c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R307" s="174" t="s">
        <v>86</v>
      </c>
      <c r="AT307" s="174" t="s">
        <v>158</v>
      </c>
      <c r="AU307" s="174" t="s">
        <v>76</v>
      </c>
      <c r="AY307" s="18" t="s">
        <v>156</v>
      </c>
      <c r="BE307" s="175">
        <f>IF(N307="základní",J307,0)</f>
        <v>0</v>
      </c>
      <c r="BF307" s="175">
        <f>IF(N307="snížená",J307,0)</f>
        <v>0</v>
      </c>
      <c r="BG307" s="175">
        <f>IF(N307="zákl. přenesená",J307,0)</f>
        <v>0</v>
      </c>
      <c r="BH307" s="175">
        <f>IF(N307="sníž. přenesená",J307,0)</f>
        <v>0</v>
      </c>
      <c r="BI307" s="175">
        <f>IF(N307="nulová",J307,0)</f>
        <v>0</v>
      </c>
      <c r="BJ307" s="18" t="s">
        <v>76</v>
      </c>
      <c r="BK307" s="175">
        <f>ROUND(I307*H307,2)</f>
        <v>0</v>
      </c>
      <c r="BL307" s="18" t="s">
        <v>86</v>
      </c>
      <c r="BM307" s="174" t="s">
        <v>599</v>
      </c>
    </row>
    <row r="308" s="2" customFormat="1">
      <c r="A308" s="31"/>
      <c r="B308" s="32"/>
      <c r="C308" s="31"/>
      <c r="D308" s="176" t="s">
        <v>162</v>
      </c>
      <c r="E308" s="31"/>
      <c r="F308" s="177" t="s">
        <v>1149</v>
      </c>
      <c r="G308" s="31"/>
      <c r="H308" s="31"/>
      <c r="I308" s="31"/>
      <c r="J308" s="31"/>
      <c r="K308" s="31"/>
      <c r="L308" s="32"/>
      <c r="M308" s="178"/>
      <c r="N308" s="179"/>
      <c r="O308" s="69"/>
      <c r="P308" s="69"/>
      <c r="Q308" s="69"/>
      <c r="R308" s="69"/>
      <c r="S308" s="69"/>
      <c r="T308" s="70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T308" s="18" t="s">
        <v>162</v>
      </c>
      <c r="AU308" s="18" t="s">
        <v>76</v>
      </c>
    </row>
    <row r="309" s="2" customFormat="1" ht="16.5" customHeight="1">
      <c r="A309" s="31"/>
      <c r="B309" s="163"/>
      <c r="C309" s="164" t="s">
        <v>378</v>
      </c>
      <c r="D309" s="164" t="s">
        <v>158</v>
      </c>
      <c r="E309" s="165" t="s">
        <v>1158</v>
      </c>
      <c r="F309" s="166" t="s">
        <v>1159</v>
      </c>
      <c r="G309" s="167" t="s">
        <v>427</v>
      </c>
      <c r="H309" s="168">
        <v>22</v>
      </c>
      <c r="I309" s="169">
        <v>0</v>
      </c>
      <c r="J309" s="169">
        <f>ROUND(I309*H309,2)</f>
        <v>0</v>
      </c>
      <c r="K309" s="166" t="s">
        <v>1</v>
      </c>
      <c r="L309" s="32"/>
      <c r="M309" s="170" t="s">
        <v>1</v>
      </c>
      <c r="N309" s="171" t="s">
        <v>36</v>
      </c>
      <c r="O309" s="172">
        <v>0</v>
      </c>
      <c r="P309" s="172">
        <f>O309*H309</f>
        <v>0</v>
      </c>
      <c r="Q309" s="172">
        <v>0</v>
      </c>
      <c r="R309" s="172">
        <f>Q309*H309</f>
        <v>0</v>
      </c>
      <c r="S309" s="172">
        <v>0</v>
      </c>
      <c r="T309" s="173">
        <f>S309*H309</f>
        <v>0</v>
      </c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R309" s="174" t="s">
        <v>86</v>
      </c>
      <c r="AT309" s="174" t="s">
        <v>158</v>
      </c>
      <c r="AU309" s="174" t="s">
        <v>76</v>
      </c>
      <c r="AY309" s="18" t="s">
        <v>156</v>
      </c>
      <c r="BE309" s="175">
        <f>IF(N309="základní",J309,0)</f>
        <v>0</v>
      </c>
      <c r="BF309" s="175">
        <f>IF(N309="snížená",J309,0)</f>
        <v>0</v>
      </c>
      <c r="BG309" s="175">
        <f>IF(N309="zákl. přenesená",J309,0)</f>
        <v>0</v>
      </c>
      <c r="BH309" s="175">
        <f>IF(N309="sníž. přenesená",J309,0)</f>
        <v>0</v>
      </c>
      <c r="BI309" s="175">
        <f>IF(N309="nulová",J309,0)</f>
        <v>0</v>
      </c>
      <c r="BJ309" s="18" t="s">
        <v>76</v>
      </c>
      <c r="BK309" s="175">
        <f>ROUND(I309*H309,2)</f>
        <v>0</v>
      </c>
      <c r="BL309" s="18" t="s">
        <v>86</v>
      </c>
      <c r="BM309" s="174" t="s">
        <v>603</v>
      </c>
    </row>
    <row r="310" s="2" customFormat="1">
      <c r="A310" s="31"/>
      <c r="B310" s="32"/>
      <c r="C310" s="31"/>
      <c r="D310" s="176" t="s">
        <v>162</v>
      </c>
      <c r="E310" s="31"/>
      <c r="F310" s="177" t="s">
        <v>1159</v>
      </c>
      <c r="G310" s="31"/>
      <c r="H310" s="31"/>
      <c r="I310" s="31"/>
      <c r="J310" s="31"/>
      <c r="K310" s="31"/>
      <c r="L310" s="32"/>
      <c r="M310" s="178"/>
      <c r="N310" s="179"/>
      <c r="O310" s="69"/>
      <c r="P310" s="69"/>
      <c r="Q310" s="69"/>
      <c r="R310" s="69"/>
      <c r="S310" s="69"/>
      <c r="T310" s="70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T310" s="18" t="s">
        <v>162</v>
      </c>
      <c r="AU310" s="18" t="s">
        <v>76</v>
      </c>
    </row>
    <row r="311" s="2" customFormat="1" ht="16.5" customHeight="1">
      <c r="A311" s="31"/>
      <c r="B311" s="163"/>
      <c r="C311" s="164" t="s">
        <v>605</v>
      </c>
      <c r="D311" s="164" t="s">
        <v>158</v>
      </c>
      <c r="E311" s="165" t="s">
        <v>1160</v>
      </c>
      <c r="F311" s="166" t="s">
        <v>1161</v>
      </c>
      <c r="G311" s="167" t="s">
        <v>427</v>
      </c>
      <c r="H311" s="168">
        <v>1</v>
      </c>
      <c r="I311" s="169">
        <v>0</v>
      </c>
      <c r="J311" s="169">
        <f>ROUND(I311*H311,2)</f>
        <v>0</v>
      </c>
      <c r="K311" s="166" t="s">
        <v>1</v>
      </c>
      <c r="L311" s="32"/>
      <c r="M311" s="170" t="s">
        <v>1</v>
      </c>
      <c r="N311" s="171" t="s">
        <v>36</v>
      </c>
      <c r="O311" s="172">
        <v>0</v>
      </c>
      <c r="P311" s="172">
        <f>O311*H311</f>
        <v>0</v>
      </c>
      <c r="Q311" s="172">
        <v>0</v>
      </c>
      <c r="R311" s="172">
        <f>Q311*H311</f>
        <v>0</v>
      </c>
      <c r="S311" s="172">
        <v>0</v>
      </c>
      <c r="T311" s="173">
        <f>S311*H311</f>
        <v>0</v>
      </c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R311" s="174" t="s">
        <v>86</v>
      </c>
      <c r="AT311" s="174" t="s">
        <v>158</v>
      </c>
      <c r="AU311" s="174" t="s">
        <v>76</v>
      </c>
      <c r="AY311" s="18" t="s">
        <v>156</v>
      </c>
      <c r="BE311" s="175">
        <f>IF(N311="základní",J311,0)</f>
        <v>0</v>
      </c>
      <c r="BF311" s="175">
        <f>IF(N311="snížená",J311,0)</f>
        <v>0</v>
      </c>
      <c r="BG311" s="175">
        <f>IF(N311="zákl. přenesená",J311,0)</f>
        <v>0</v>
      </c>
      <c r="BH311" s="175">
        <f>IF(N311="sníž. přenesená",J311,0)</f>
        <v>0</v>
      </c>
      <c r="BI311" s="175">
        <f>IF(N311="nulová",J311,0)</f>
        <v>0</v>
      </c>
      <c r="BJ311" s="18" t="s">
        <v>76</v>
      </c>
      <c r="BK311" s="175">
        <f>ROUND(I311*H311,2)</f>
        <v>0</v>
      </c>
      <c r="BL311" s="18" t="s">
        <v>86</v>
      </c>
      <c r="BM311" s="174" t="s">
        <v>608</v>
      </c>
    </row>
    <row r="312" s="2" customFormat="1">
      <c r="A312" s="31"/>
      <c r="B312" s="32"/>
      <c r="C312" s="31"/>
      <c r="D312" s="176" t="s">
        <v>162</v>
      </c>
      <c r="E312" s="31"/>
      <c r="F312" s="177" t="s">
        <v>1161</v>
      </c>
      <c r="G312" s="31"/>
      <c r="H312" s="31"/>
      <c r="I312" s="31"/>
      <c r="J312" s="31"/>
      <c r="K312" s="31"/>
      <c r="L312" s="32"/>
      <c r="M312" s="178"/>
      <c r="N312" s="179"/>
      <c r="O312" s="69"/>
      <c r="P312" s="69"/>
      <c r="Q312" s="69"/>
      <c r="R312" s="69"/>
      <c r="S312" s="69"/>
      <c r="T312" s="70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T312" s="18" t="s">
        <v>162</v>
      </c>
      <c r="AU312" s="18" t="s">
        <v>76</v>
      </c>
    </row>
    <row r="313" s="2" customFormat="1" ht="16.5" customHeight="1">
      <c r="A313" s="31"/>
      <c r="B313" s="163"/>
      <c r="C313" s="164" t="s">
        <v>382</v>
      </c>
      <c r="D313" s="164" t="s">
        <v>158</v>
      </c>
      <c r="E313" s="165" t="s">
        <v>1162</v>
      </c>
      <c r="F313" s="166" t="s">
        <v>1163</v>
      </c>
      <c r="G313" s="167" t="s">
        <v>427</v>
      </c>
      <c r="H313" s="168">
        <v>2</v>
      </c>
      <c r="I313" s="169">
        <v>0</v>
      </c>
      <c r="J313" s="169">
        <f>ROUND(I313*H313,2)</f>
        <v>0</v>
      </c>
      <c r="K313" s="166" t="s">
        <v>1</v>
      </c>
      <c r="L313" s="32"/>
      <c r="M313" s="170" t="s">
        <v>1</v>
      </c>
      <c r="N313" s="171" t="s">
        <v>36</v>
      </c>
      <c r="O313" s="172">
        <v>0</v>
      </c>
      <c r="P313" s="172">
        <f>O313*H313</f>
        <v>0</v>
      </c>
      <c r="Q313" s="172">
        <v>0</v>
      </c>
      <c r="R313" s="172">
        <f>Q313*H313</f>
        <v>0</v>
      </c>
      <c r="S313" s="172">
        <v>0</v>
      </c>
      <c r="T313" s="173">
        <f>S313*H313</f>
        <v>0</v>
      </c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R313" s="174" t="s">
        <v>86</v>
      </c>
      <c r="AT313" s="174" t="s">
        <v>158</v>
      </c>
      <c r="AU313" s="174" t="s">
        <v>76</v>
      </c>
      <c r="AY313" s="18" t="s">
        <v>156</v>
      </c>
      <c r="BE313" s="175">
        <f>IF(N313="základní",J313,0)</f>
        <v>0</v>
      </c>
      <c r="BF313" s="175">
        <f>IF(N313="snížená",J313,0)</f>
        <v>0</v>
      </c>
      <c r="BG313" s="175">
        <f>IF(N313="zákl. přenesená",J313,0)</f>
        <v>0</v>
      </c>
      <c r="BH313" s="175">
        <f>IF(N313="sníž. přenesená",J313,0)</f>
        <v>0</v>
      </c>
      <c r="BI313" s="175">
        <f>IF(N313="nulová",J313,0)</f>
        <v>0</v>
      </c>
      <c r="BJ313" s="18" t="s">
        <v>76</v>
      </c>
      <c r="BK313" s="175">
        <f>ROUND(I313*H313,2)</f>
        <v>0</v>
      </c>
      <c r="BL313" s="18" t="s">
        <v>86</v>
      </c>
      <c r="BM313" s="174" t="s">
        <v>611</v>
      </c>
    </row>
    <row r="314" s="2" customFormat="1">
      <c r="A314" s="31"/>
      <c r="B314" s="32"/>
      <c r="C314" s="31"/>
      <c r="D314" s="176" t="s">
        <v>162</v>
      </c>
      <c r="E314" s="31"/>
      <c r="F314" s="177" t="s">
        <v>1163</v>
      </c>
      <c r="G314" s="31"/>
      <c r="H314" s="31"/>
      <c r="I314" s="31"/>
      <c r="J314" s="31"/>
      <c r="K314" s="31"/>
      <c r="L314" s="32"/>
      <c r="M314" s="178"/>
      <c r="N314" s="179"/>
      <c r="O314" s="69"/>
      <c r="P314" s="69"/>
      <c r="Q314" s="69"/>
      <c r="R314" s="69"/>
      <c r="S314" s="69"/>
      <c r="T314" s="70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T314" s="18" t="s">
        <v>162</v>
      </c>
      <c r="AU314" s="18" t="s">
        <v>76</v>
      </c>
    </row>
    <row r="315" s="2" customFormat="1" ht="16.5" customHeight="1">
      <c r="A315" s="31"/>
      <c r="B315" s="163"/>
      <c r="C315" s="164" t="s">
        <v>612</v>
      </c>
      <c r="D315" s="164" t="s">
        <v>158</v>
      </c>
      <c r="E315" s="165" t="s">
        <v>1164</v>
      </c>
      <c r="F315" s="166" t="s">
        <v>1165</v>
      </c>
      <c r="G315" s="167" t="s">
        <v>427</v>
      </c>
      <c r="H315" s="168">
        <v>1</v>
      </c>
      <c r="I315" s="169">
        <v>0</v>
      </c>
      <c r="J315" s="169">
        <f>ROUND(I315*H315,2)</f>
        <v>0</v>
      </c>
      <c r="K315" s="166" t="s">
        <v>1</v>
      </c>
      <c r="L315" s="32"/>
      <c r="M315" s="170" t="s">
        <v>1</v>
      </c>
      <c r="N315" s="171" t="s">
        <v>36</v>
      </c>
      <c r="O315" s="172">
        <v>0</v>
      </c>
      <c r="P315" s="172">
        <f>O315*H315</f>
        <v>0</v>
      </c>
      <c r="Q315" s="172">
        <v>0</v>
      </c>
      <c r="R315" s="172">
        <f>Q315*H315</f>
        <v>0</v>
      </c>
      <c r="S315" s="172">
        <v>0</v>
      </c>
      <c r="T315" s="173">
        <f>S315*H315</f>
        <v>0</v>
      </c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R315" s="174" t="s">
        <v>86</v>
      </c>
      <c r="AT315" s="174" t="s">
        <v>158</v>
      </c>
      <c r="AU315" s="174" t="s">
        <v>76</v>
      </c>
      <c r="AY315" s="18" t="s">
        <v>156</v>
      </c>
      <c r="BE315" s="175">
        <f>IF(N315="základní",J315,0)</f>
        <v>0</v>
      </c>
      <c r="BF315" s="175">
        <f>IF(N315="snížená",J315,0)</f>
        <v>0</v>
      </c>
      <c r="BG315" s="175">
        <f>IF(N315="zákl. přenesená",J315,0)</f>
        <v>0</v>
      </c>
      <c r="BH315" s="175">
        <f>IF(N315="sníž. přenesená",J315,0)</f>
        <v>0</v>
      </c>
      <c r="BI315" s="175">
        <f>IF(N315="nulová",J315,0)</f>
        <v>0</v>
      </c>
      <c r="BJ315" s="18" t="s">
        <v>76</v>
      </c>
      <c r="BK315" s="175">
        <f>ROUND(I315*H315,2)</f>
        <v>0</v>
      </c>
      <c r="BL315" s="18" t="s">
        <v>86</v>
      </c>
      <c r="BM315" s="174" t="s">
        <v>615</v>
      </c>
    </row>
    <row r="316" s="2" customFormat="1">
      <c r="A316" s="31"/>
      <c r="B316" s="32"/>
      <c r="C316" s="31"/>
      <c r="D316" s="176" t="s">
        <v>162</v>
      </c>
      <c r="E316" s="31"/>
      <c r="F316" s="177" t="s">
        <v>1165</v>
      </c>
      <c r="G316" s="31"/>
      <c r="H316" s="31"/>
      <c r="I316" s="31"/>
      <c r="J316" s="31"/>
      <c r="K316" s="31"/>
      <c r="L316" s="32"/>
      <c r="M316" s="178"/>
      <c r="N316" s="179"/>
      <c r="O316" s="69"/>
      <c r="P316" s="69"/>
      <c r="Q316" s="69"/>
      <c r="R316" s="69"/>
      <c r="S316" s="69"/>
      <c r="T316" s="70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T316" s="18" t="s">
        <v>162</v>
      </c>
      <c r="AU316" s="18" t="s">
        <v>76</v>
      </c>
    </row>
    <row r="317" s="2" customFormat="1" ht="16.5" customHeight="1">
      <c r="A317" s="31"/>
      <c r="B317" s="163"/>
      <c r="C317" s="164" t="s">
        <v>386</v>
      </c>
      <c r="D317" s="164" t="s">
        <v>158</v>
      </c>
      <c r="E317" s="165" t="s">
        <v>1166</v>
      </c>
      <c r="F317" s="166" t="s">
        <v>1167</v>
      </c>
      <c r="G317" s="167" t="s">
        <v>234</v>
      </c>
      <c r="H317" s="168">
        <v>48</v>
      </c>
      <c r="I317" s="169">
        <v>0</v>
      </c>
      <c r="J317" s="169">
        <f>ROUND(I317*H317,2)</f>
        <v>0</v>
      </c>
      <c r="K317" s="166" t="s">
        <v>1</v>
      </c>
      <c r="L317" s="32"/>
      <c r="M317" s="170" t="s">
        <v>1</v>
      </c>
      <c r="N317" s="171" t="s">
        <v>36</v>
      </c>
      <c r="O317" s="172">
        <v>0</v>
      </c>
      <c r="P317" s="172">
        <f>O317*H317</f>
        <v>0</v>
      </c>
      <c r="Q317" s="172">
        <v>0</v>
      </c>
      <c r="R317" s="172">
        <f>Q317*H317</f>
        <v>0</v>
      </c>
      <c r="S317" s="172">
        <v>0</v>
      </c>
      <c r="T317" s="173">
        <f>S317*H317</f>
        <v>0</v>
      </c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R317" s="174" t="s">
        <v>86</v>
      </c>
      <c r="AT317" s="174" t="s">
        <v>158</v>
      </c>
      <c r="AU317" s="174" t="s">
        <v>76</v>
      </c>
      <c r="AY317" s="18" t="s">
        <v>156</v>
      </c>
      <c r="BE317" s="175">
        <f>IF(N317="základní",J317,0)</f>
        <v>0</v>
      </c>
      <c r="BF317" s="175">
        <f>IF(N317="snížená",J317,0)</f>
        <v>0</v>
      </c>
      <c r="BG317" s="175">
        <f>IF(N317="zákl. přenesená",J317,0)</f>
        <v>0</v>
      </c>
      <c r="BH317" s="175">
        <f>IF(N317="sníž. přenesená",J317,0)</f>
        <v>0</v>
      </c>
      <c r="BI317" s="175">
        <f>IF(N317="nulová",J317,0)</f>
        <v>0</v>
      </c>
      <c r="BJ317" s="18" t="s">
        <v>76</v>
      </c>
      <c r="BK317" s="175">
        <f>ROUND(I317*H317,2)</f>
        <v>0</v>
      </c>
      <c r="BL317" s="18" t="s">
        <v>86</v>
      </c>
      <c r="BM317" s="174" t="s">
        <v>618</v>
      </c>
    </row>
    <row r="318" s="2" customFormat="1">
      <c r="A318" s="31"/>
      <c r="B318" s="32"/>
      <c r="C318" s="31"/>
      <c r="D318" s="176" t="s">
        <v>162</v>
      </c>
      <c r="E318" s="31"/>
      <c r="F318" s="177" t="s">
        <v>1167</v>
      </c>
      <c r="G318" s="31"/>
      <c r="H318" s="31"/>
      <c r="I318" s="31"/>
      <c r="J318" s="31"/>
      <c r="K318" s="31"/>
      <c r="L318" s="32"/>
      <c r="M318" s="178"/>
      <c r="N318" s="179"/>
      <c r="O318" s="69"/>
      <c r="P318" s="69"/>
      <c r="Q318" s="69"/>
      <c r="R318" s="69"/>
      <c r="S318" s="69"/>
      <c r="T318" s="70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T318" s="18" t="s">
        <v>162</v>
      </c>
      <c r="AU318" s="18" t="s">
        <v>76</v>
      </c>
    </row>
    <row r="319" s="2" customFormat="1" ht="16.5" customHeight="1">
      <c r="A319" s="31"/>
      <c r="B319" s="163"/>
      <c r="C319" s="164" t="s">
        <v>110</v>
      </c>
      <c r="D319" s="164" t="s">
        <v>158</v>
      </c>
      <c r="E319" s="165" t="s">
        <v>1168</v>
      </c>
      <c r="F319" s="166" t="s">
        <v>1169</v>
      </c>
      <c r="G319" s="167" t="s">
        <v>234</v>
      </c>
      <c r="H319" s="168">
        <v>26</v>
      </c>
      <c r="I319" s="169">
        <v>0</v>
      </c>
      <c r="J319" s="169">
        <f>ROUND(I319*H319,2)</f>
        <v>0</v>
      </c>
      <c r="K319" s="166" t="s">
        <v>1</v>
      </c>
      <c r="L319" s="32"/>
      <c r="M319" s="170" t="s">
        <v>1</v>
      </c>
      <c r="N319" s="171" t="s">
        <v>36</v>
      </c>
      <c r="O319" s="172">
        <v>0</v>
      </c>
      <c r="P319" s="172">
        <f>O319*H319</f>
        <v>0</v>
      </c>
      <c r="Q319" s="172">
        <v>0</v>
      </c>
      <c r="R319" s="172">
        <f>Q319*H319</f>
        <v>0</v>
      </c>
      <c r="S319" s="172">
        <v>0</v>
      </c>
      <c r="T319" s="173">
        <f>S319*H319</f>
        <v>0</v>
      </c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R319" s="174" t="s">
        <v>86</v>
      </c>
      <c r="AT319" s="174" t="s">
        <v>158</v>
      </c>
      <c r="AU319" s="174" t="s">
        <v>76</v>
      </c>
      <c r="AY319" s="18" t="s">
        <v>156</v>
      </c>
      <c r="BE319" s="175">
        <f>IF(N319="základní",J319,0)</f>
        <v>0</v>
      </c>
      <c r="BF319" s="175">
        <f>IF(N319="snížená",J319,0)</f>
        <v>0</v>
      </c>
      <c r="BG319" s="175">
        <f>IF(N319="zákl. přenesená",J319,0)</f>
        <v>0</v>
      </c>
      <c r="BH319" s="175">
        <f>IF(N319="sníž. přenesená",J319,0)</f>
        <v>0</v>
      </c>
      <c r="BI319" s="175">
        <f>IF(N319="nulová",J319,0)</f>
        <v>0</v>
      </c>
      <c r="BJ319" s="18" t="s">
        <v>76</v>
      </c>
      <c r="BK319" s="175">
        <f>ROUND(I319*H319,2)</f>
        <v>0</v>
      </c>
      <c r="BL319" s="18" t="s">
        <v>86</v>
      </c>
      <c r="BM319" s="174" t="s">
        <v>622</v>
      </c>
    </row>
    <row r="320" s="2" customFormat="1">
      <c r="A320" s="31"/>
      <c r="B320" s="32"/>
      <c r="C320" s="31"/>
      <c r="D320" s="176" t="s">
        <v>162</v>
      </c>
      <c r="E320" s="31"/>
      <c r="F320" s="177" t="s">
        <v>1169</v>
      </c>
      <c r="G320" s="31"/>
      <c r="H320" s="31"/>
      <c r="I320" s="31"/>
      <c r="J320" s="31"/>
      <c r="K320" s="31"/>
      <c r="L320" s="32"/>
      <c r="M320" s="178"/>
      <c r="N320" s="179"/>
      <c r="O320" s="69"/>
      <c r="P320" s="69"/>
      <c r="Q320" s="69"/>
      <c r="R320" s="69"/>
      <c r="S320" s="69"/>
      <c r="T320" s="70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T320" s="18" t="s">
        <v>162</v>
      </c>
      <c r="AU320" s="18" t="s">
        <v>76</v>
      </c>
    </row>
    <row r="321" s="2" customFormat="1" ht="16.5" customHeight="1">
      <c r="A321" s="31"/>
      <c r="B321" s="163"/>
      <c r="C321" s="164" t="s">
        <v>389</v>
      </c>
      <c r="D321" s="164" t="s">
        <v>158</v>
      </c>
      <c r="E321" s="165" t="s">
        <v>1170</v>
      </c>
      <c r="F321" s="166" t="s">
        <v>1171</v>
      </c>
      <c r="G321" s="167" t="s">
        <v>234</v>
      </c>
      <c r="H321" s="168">
        <v>38</v>
      </c>
      <c r="I321" s="169">
        <v>0</v>
      </c>
      <c r="J321" s="169">
        <f>ROUND(I321*H321,2)</f>
        <v>0</v>
      </c>
      <c r="K321" s="166" t="s">
        <v>1</v>
      </c>
      <c r="L321" s="32"/>
      <c r="M321" s="170" t="s">
        <v>1</v>
      </c>
      <c r="N321" s="171" t="s">
        <v>36</v>
      </c>
      <c r="O321" s="172">
        <v>0</v>
      </c>
      <c r="P321" s="172">
        <f>O321*H321</f>
        <v>0</v>
      </c>
      <c r="Q321" s="172">
        <v>0</v>
      </c>
      <c r="R321" s="172">
        <f>Q321*H321</f>
        <v>0</v>
      </c>
      <c r="S321" s="172">
        <v>0</v>
      </c>
      <c r="T321" s="173">
        <f>S321*H321</f>
        <v>0</v>
      </c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R321" s="174" t="s">
        <v>86</v>
      </c>
      <c r="AT321" s="174" t="s">
        <v>158</v>
      </c>
      <c r="AU321" s="174" t="s">
        <v>76</v>
      </c>
      <c r="AY321" s="18" t="s">
        <v>156</v>
      </c>
      <c r="BE321" s="175">
        <f>IF(N321="základní",J321,0)</f>
        <v>0</v>
      </c>
      <c r="BF321" s="175">
        <f>IF(N321="snížená",J321,0)</f>
        <v>0</v>
      </c>
      <c r="BG321" s="175">
        <f>IF(N321="zákl. přenesená",J321,0)</f>
        <v>0</v>
      </c>
      <c r="BH321" s="175">
        <f>IF(N321="sníž. přenesená",J321,0)</f>
        <v>0</v>
      </c>
      <c r="BI321" s="175">
        <f>IF(N321="nulová",J321,0)</f>
        <v>0</v>
      </c>
      <c r="BJ321" s="18" t="s">
        <v>76</v>
      </c>
      <c r="BK321" s="175">
        <f>ROUND(I321*H321,2)</f>
        <v>0</v>
      </c>
      <c r="BL321" s="18" t="s">
        <v>86</v>
      </c>
      <c r="BM321" s="174" t="s">
        <v>627</v>
      </c>
    </row>
    <row r="322" s="2" customFormat="1">
      <c r="A322" s="31"/>
      <c r="B322" s="32"/>
      <c r="C322" s="31"/>
      <c r="D322" s="176" t="s">
        <v>162</v>
      </c>
      <c r="E322" s="31"/>
      <c r="F322" s="177" t="s">
        <v>1171</v>
      </c>
      <c r="G322" s="31"/>
      <c r="H322" s="31"/>
      <c r="I322" s="31"/>
      <c r="J322" s="31"/>
      <c r="K322" s="31"/>
      <c r="L322" s="32"/>
      <c r="M322" s="178"/>
      <c r="N322" s="179"/>
      <c r="O322" s="69"/>
      <c r="P322" s="69"/>
      <c r="Q322" s="69"/>
      <c r="R322" s="69"/>
      <c r="S322" s="69"/>
      <c r="T322" s="70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T322" s="18" t="s">
        <v>162</v>
      </c>
      <c r="AU322" s="18" t="s">
        <v>76</v>
      </c>
    </row>
    <row r="323" s="2" customFormat="1" ht="16.5" customHeight="1">
      <c r="A323" s="31"/>
      <c r="B323" s="163"/>
      <c r="C323" s="164" t="s">
        <v>628</v>
      </c>
      <c r="D323" s="164" t="s">
        <v>158</v>
      </c>
      <c r="E323" s="165" t="s">
        <v>1172</v>
      </c>
      <c r="F323" s="166" t="s">
        <v>1173</v>
      </c>
      <c r="G323" s="167" t="s">
        <v>427</v>
      </c>
      <c r="H323" s="168">
        <v>86</v>
      </c>
      <c r="I323" s="169">
        <v>0</v>
      </c>
      <c r="J323" s="169">
        <f>ROUND(I323*H323,2)</f>
        <v>0</v>
      </c>
      <c r="K323" s="166" t="s">
        <v>1</v>
      </c>
      <c r="L323" s="32"/>
      <c r="M323" s="170" t="s">
        <v>1</v>
      </c>
      <c r="N323" s="171" t="s">
        <v>36</v>
      </c>
      <c r="O323" s="172">
        <v>0</v>
      </c>
      <c r="P323" s="172">
        <f>O323*H323</f>
        <v>0</v>
      </c>
      <c r="Q323" s="172">
        <v>0</v>
      </c>
      <c r="R323" s="172">
        <f>Q323*H323</f>
        <v>0</v>
      </c>
      <c r="S323" s="172">
        <v>0</v>
      </c>
      <c r="T323" s="173">
        <f>S323*H323</f>
        <v>0</v>
      </c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R323" s="174" t="s">
        <v>86</v>
      </c>
      <c r="AT323" s="174" t="s">
        <v>158</v>
      </c>
      <c r="AU323" s="174" t="s">
        <v>76</v>
      </c>
      <c r="AY323" s="18" t="s">
        <v>156</v>
      </c>
      <c r="BE323" s="175">
        <f>IF(N323="základní",J323,0)</f>
        <v>0</v>
      </c>
      <c r="BF323" s="175">
        <f>IF(N323="snížená",J323,0)</f>
        <v>0</v>
      </c>
      <c r="BG323" s="175">
        <f>IF(N323="zákl. přenesená",J323,0)</f>
        <v>0</v>
      </c>
      <c r="BH323" s="175">
        <f>IF(N323="sníž. přenesená",J323,0)</f>
        <v>0</v>
      </c>
      <c r="BI323" s="175">
        <f>IF(N323="nulová",J323,0)</f>
        <v>0</v>
      </c>
      <c r="BJ323" s="18" t="s">
        <v>76</v>
      </c>
      <c r="BK323" s="175">
        <f>ROUND(I323*H323,2)</f>
        <v>0</v>
      </c>
      <c r="BL323" s="18" t="s">
        <v>86</v>
      </c>
      <c r="BM323" s="174" t="s">
        <v>631</v>
      </c>
    </row>
    <row r="324" s="2" customFormat="1">
      <c r="A324" s="31"/>
      <c r="B324" s="32"/>
      <c r="C324" s="31"/>
      <c r="D324" s="176" t="s">
        <v>162</v>
      </c>
      <c r="E324" s="31"/>
      <c r="F324" s="177" t="s">
        <v>1173</v>
      </c>
      <c r="G324" s="31"/>
      <c r="H324" s="31"/>
      <c r="I324" s="31"/>
      <c r="J324" s="31"/>
      <c r="K324" s="31"/>
      <c r="L324" s="32"/>
      <c r="M324" s="178"/>
      <c r="N324" s="179"/>
      <c r="O324" s="69"/>
      <c r="P324" s="69"/>
      <c r="Q324" s="69"/>
      <c r="R324" s="69"/>
      <c r="S324" s="69"/>
      <c r="T324" s="70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T324" s="18" t="s">
        <v>162</v>
      </c>
      <c r="AU324" s="18" t="s">
        <v>76</v>
      </c>
    </row>
    <row r="325" s="2" customFormat="1" ht="16.5" customHeight="1">
      <c r="A325" s="31"/>
      <c r="B325" s="163"/>
      <c r="C325" s="164" t="s">
        <v>396</v>
      </c>
      <c r="D325" s="164" t="s">
        <v>158</v>
      </c>
      <c r="E325" s="165" t="s">
        <v>1174</v>
      </c>
      <c r="F325" s="166" t="s">
        <v>1175</v>
      </c>
      <c r="G325" s="167" t="s">
        <v>427</v>
      </c>
      <c r="H325" s="168">
        <v>44</v>
      </c>
      <c r="I325" s="169">
        <v>0</v>
      </c>
      <c r="J325" s="169">
        <f>ROUND(I325*H325,2)</f>
        <v>0</v>
      </c>
      <c r="K325" s="166" t="s">
        <v>1</v>
      </c>
      <c r="L325" s="32"/>
      <c r="M325" s="170" t="s">
        <v>1</v>
      </c>
      <c r="N325" s="171" t="s">
        <v>36</v>
      </c>
      <c r="O325" s="172">
        <v>0</v>
      </c>
      <c r="P325" s="172">
        <f>O325*H325</f>
        <v>0</v>
      </c>
      <c r="Q325" s="172">
        <v>0</v>
      </c>
      <c r="R325" s="172">
        <f>Q325*H325</f>
        <v>0</v>
      </c>
      <c r="S325" s="172">
        <v>0</v>
      </c>
      <c r="T325" s="173">
        <f>S325*H325</f>
        <v>0</v>
      </c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R325" s="174" t="s">
        <v>86</v>
      </c>
      <c r="AT325" s="174" t="s">
        <v>158</v>
      </c>
      <c r="AU325" s="174" t="s">
        <v>76</v>
      </c>
      <c r="AY325" s="18" t="s">
        <v>156</v>
      </c>
      <c r="BE325" s="175">
        <f>IF(N325="základní",J325,0)</f>
        <v>0</v>
      </c>
      <c r="BF325" s="175">
        <f>IF(N325="snížená",J325,0)</f>
        <v>0</v>
      </c>
      <c r="BG325" s="175">
        <f>IF(N325="zákl. přenesená",J325,0)</f>
        <v>0</v>
      </c>
      <c r="BH325" s="175">
        <f>IF(N325="sníž. přenesená",J325,0)</f>
        <v>0</v>
      </c>
      <c r="BI325" s="175">
        <f>IF(N325="nulová",J325,0)</f>
        <v>0</v>
      </c>
      <c r="BJ325" s="18" t="s">
        <v>76</v>
      </c>
      <c r="BK325" s="175">
        <f>ROUND(I325*H325,2)</f>
        <v>0</v>
      </c>
      <c r="BL325" s="18" t="s">
        <v>86</v>
      </c>
      <c r="BM325" s="174" t="s">
        <v>635</v>
      </c>
    </row>
    <row r="326" s="2" customFormat="1">
      <c r="A326" s="31"/>
      <c r="B326" s="32"/>
      <c r="C326" s="31"/>
      <c r="D326" s="176" t="s">
        <v>162</v>
      </c>
      <c r="E326" s="31"/>
      <c r="F326" s="177" t="s">
        <v>1175</v>
      </c>
      <c r="G326" s="31"/>
      <c r="H326" s="31"/>
      <c r="I326" s="31"/>
      <c r="J326" s="31"/>
      <c r="K326" s="31"/>
      <c r="L326" s="32"/>
      <c r="M326" s="178"/>
      <c r="N326" s="179"/>
      <c r="O326" s="69"/>
      <c r="P326" s="69"/>
      <c r="Q326" s="69"/>
      <c r="R326" s="69"/>
      <c r="S326" s="69"/>
      <c r="T326" s="70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T326" s="18" t="s">
        <v>162</v>
      </c>
      <c r="AU326" s="18" t="s">
        <v>76</v>
      </c>
    </row>
    <row r="327" s="2" customFormat="1" ht="16.5" customHeight="1">
      <c r="A327" s="31"/>
      <c r="B327" s="163"/>
      <c r="C327" s="164" t="s">
        <v>636</v>
      </c>
      <c r="D327" s="164" t="s">
        <v>158</v>
      </c>
      <c r="E327" s="165" t="s">
        <v>1176</v>
      </c>
      <c r="F327" s="166" t="s">
        <v>1177</v>
      </c>
      <c r="G327" s="167" t="s">
        <v>427</v>
      </c>
      <c r="H327" s="168">
        <v>32</v>
      </c>
      <c r="I327" s="169">
        <v>0</v>
      </c>
      <c r="J327" s="169">
        <f>ROUND(I327*H327,2)</f>
        <v>0</v>
      </c>
      <c r="K327" s="166" t="s">
        <v>1</v>
      </c>
      <c r="L327" s="32"/>
      <c r="M327" s="170" t="s">
        <v>1</v>
      </c>
      <c r="N327" s="171" t="s">
        <v>36</v>
      </c>
      <c r="O327" s="172">
        <v>0</v>
      </c>
      <c r="P327" s="172">
        <f>O327*H327</f>
        <v>0</v>
      </c>
      <c r="Q327" s="172">
        <v>0</v>
      </c>
      <c r="R327" s="172">
        <f>Q327*H327</f>
        <v>0</v>
      </c>
      <c r="S327" s="172">
        <v>0</v>
      </c>
      <c r="T327" s="173">
        <f>S327*H327</f>
        <v>0</v>
      </c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R327" s="174" t="s">
        <v>86</v>
      </c>
      <c r="AT327" s="174" t="s">
        <v>158</v>
      </c>
      <c r="AU327" s="174" t="s">
        <v>76</v>
      </c>
      <c r="AY327" s="18" t="s">
        <v>156</v>
      </c>
      <c r="BE327" s="175">
        <f>IF(N327="základní",J327,0)</f>
        <v>0</v>
      </c>
      <c r="BF327" s="175">
        <f>IF(N327="snížená",J327,0)</f>
        <v>0</v>
      </c>
      <c r="BG327" s="175">
        <f>IF(N327="zákl. přenesená",J327,0)</f>
        <v>0</v>
      </c>
      <c r="BH327" s="175">
        <f>IF(N327="sníž. přenesená",J327,0)</f>
        <v>0</v>
      </c>
      <c r="BI327" s="175">
        <f>IF(N327="nulová",J327,0)</f>
        <v>0</v>
      </c>
      <c r="BJ327" s="18" t="s">
        <v>76</v>
      </c>
      <c r="BK327" s="175">
        <f>ROUND(I327*H327,2)</f>
        <v>0</v>
      </c>
      <c r="BL327" s="18" t="s">
        <v>86</v>
      </c>
      <c r="BM327" s="174" t="s">
        <v>639</v>
      </c>
    </row>
    <row r="328" s="2" customFormat="1">
      <c r="A328" s="31"/>
      <c r="B328" s="32"/>
      <c r="C328" s="31"/>
      <c r="D328" s="176" t="s">
        <v>162</v>
      </c>
      <c r="E328" s="31"/>
      <c r="F328" s="177" t="s">
        <v>1177</v>
      </c>
      <c r="G328" s="31"/>
      <c r="H328" s="31"/>
      <c r="I328" s="31"/>
      <c r="J328" s="31"/>
      <c r="K328" s="31"/>
      <c r="L328" s="32"/>
      <c r="M328" s="178"/>
      <c r="N328" s="179"/>
      <c r="O328" s="69"/>
      <c r="P328" s="69"/>
      <c r="Q328" s="69"/>
      <c r="R328" s="69"/>
      <c r="S328" s="69"/>
      <c r="T328" s="70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T328" s="18" t="s">
        <v>162</v>
      </c>
      <c r="AU328" s="18" t="s">
        <v>76</v>
      </c>
    </row>
    <row r="329" s="2" customFormat="1" ht="24.15" customHeight="1">
      <c r="A329" s="31"/>
      <c r="B329" s="163"/>
      <c r="C329" s="164" t="s">
        <v>401</v>
      </c>
      <c r="D329" s="164" t="s">
        <v>158</v>
      </c>
      <c r="E329" s="165" t="s">
        <v>1178</v>
      </c>
      <c r="F329" s="166" t="s">
        <v>1179</v>
      </c>
      <c r="G329" s="167" t="s">
        <v>427</v>
      </c>
      <c r="H329" s="168">
        <v>44</v>
      </c>
      <c r="I329" s="169">
        <v>0</v>
      </c>
      <c r="J329" s="169">
        <f>ROUND(I329*H329,2)</f>
        <v>0</v>
      </c>
      <c r="K329" s="166" t="s">
        <v>1</v>
      </c>
      <c r="L329" s="32"/>
      <c r="M329" s="170" t="s">
        <v>1</v>
      </c>
      <c r="N329" s="171" t="s">
        <v>36</v>
      </c>
      <c r="O329" s="172">
        <v>0</v>
      </c>
      <c r="P329" s="172">
        <f>O329*H329</f>
        <v>0</v>
      </c>
      <c r="Q329" s="172">
        <v>0</v>
      </c>
      <c r="R329" s="172">
        <f>Q329*H329</f>
        <v>0</v>
      </c>
      <c r="S329" s="172">
        <v>0</v>
      </c>
      <c r="T329" s="173">
        <f>S329*H329</f>
        <v>0</v>
      </c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R329" s="174" t="s">
        <v>86</v>
      </c>
      <c r="AT329" s="174" t="s">
        <v>158</v>
      </c>
      <c r="AU329" s="174" t="s">
        <v>76</v>
      </c>
      <c r="AY329" s="18" t="s">
        <v>156</v>
      </c>
      <c r="BE329" s="175">
        <f>IF(N329="základní",J329,0)</f>
        <v>0</v>
      </c>
      <c r="BF329" s="175">
        <f>IF(N329="snížená",J329,0)</f>
        <v>0</v>
      </c>
      <c r="BG329" s="175">
        <f>IF(N329="zákl. přenesená",J329,0)</f>
        <v>0</v>
      </c>
      <c r="BH329" s="175">
        <f>IF(N329="sníž. přenesená",J329,0)</f>
        <v>0</v>
      </c>
      <c r="BI329" s="175">
        <f>IF(N329="nulová",J329,0)</f>
        <v>0</v>
      </c>
      <c r="BJ329" s="18" t="s">
        <v>76</v>
      </c>
      <c r="BK329" s="175">
        <f>ROUND(I329*H329,2)</f>
        <v>0</v>
      </c>
      <c r="BL329" s="18" t="s">
        <v>86</v>
      </c>
      <c r="BM329" s="174" t="s">
        <v>642</v>
      </c>
    </row>
    <row r="330" s="2" customFormat="1">
      <c r="A330" s="31"/>
      <c r="B330" s="32"/>
      <c r="C330" s="31"/>
      <c r="D330" s="176" t="s">
        <v>162</v>
      </c>
      <c r="E330" s="31"/>
      <c r="F330" s="177" t="s">
        <v>1179</v>
      </c>
      <c r="G330" s="31"/>
      <c r="H330" s="31"/>
      <c r="I330" s="31"/>
      <c r="J330" s="31"/>
      <c r="K330" s="31"/>
      <c r="L330" s="32"/>
      <c r="M330" s="178"/>
      <c r="N330" s="179"/>
      <c r="O330" s="69"/>
      <c r="P330" s="69"/>
      <c r="Q330" s="69"/>
      <c r="R330" s="69"/>
      <c r="S330" s="69"/>
      <c r="T330" s="70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T330" s="18" t="s">
        <v>162</v>
      </c>
      <c r="AU330" s="18" t="s">
        <v>76</v>
      </c>
    </row>
    <row r="331" s="2" customFormat="1" ht="16.5" customHeight="1">
      <c r="A331" s="31"/>
      <c r="B331" s="163"/>
      <c r="C331" s="164" t="s">
        <v>644</v>
      </c>
      <c r="D331" s="164" t="s">
        <v>158</v>
      </c>
      <c r="E331" s="165" t="s">
        <v>1180</v>
      </c>
      <c r="F331" s="166" t="s">
        <v>1181</v>
      </c>
      <c r="G331" s="167" t="s">
        <v>427</v>
      </c>
      <c r="H331" s="168">
        <v>180</v>
      </c>
      <c r="I331" s="169">
        <v>0</v>
      </c>
      <c r="J331" s="169">
        <f>ROUND(I331*H331,2)</f>
        <v>0</v>
      </c>
      <c r="K331" s="166" t="s">
        <v>1</v>
      </c>
      <c r="L331" s="32"/>
      <c r="M331" s="170" t="s">
        <v>1</v>
      </c>
      <c r="N331" s="171" t="s">
        <v>36</v>
      </c>
      <c r="O331" s="172">
        <v>0</v>
      </c>
      <c r="P331" s="172">
        <f>O331*H331</f>
        <v>0</v>
      </c>
      <c r="Q331" s="172">
        <v>0</v>
      </c>
      <c r="R331" s="172">
        <f>Q331*H331</f>
        <v>0</v>
      </c>
      <c r="S331" s="172">
        <v>0</v>
      </c>
      <c r="T331" s="173">
        <f>S331*H331</f>
        <v>0</v>
      </c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R331" s="174" t="s">
        <v>86</v>
      </c>
      <c r="AT331" s="174" t="s">
        <v>158</v>
      </c>
      <c r="AU331" s="174" t="s">
        <v>76</v>
      </c>
      <c r="AY331" s="18" t="s">
        <v>156</v>
      </c>
      <c r="BE331" s="175">
        <f>IF(N331="základní",J331,0)</f>
        <v>0</v>
      </c>
      <c r="BF331" s="175">
        <f>IF(N331="snížená",J331,0)</f>
        <v>0</v>
      </c>
      <c r="BG331" s="175">
        <f>IF(N331="zákl. přenesená",J331,0)</f>
        <v>0</v>
      </c>
      <c r="BH331" s="175">
        <f>IF(N331="sníž. přenesená",J331,0)</f>
        <v>0</v>
      </c>
      <c r="BI331" s="175">
        <f>IF(N331="nulová",J331,0)</f>
        <v>0</v>
      </c>
      <c r="BJ331" s="18" t="s">
        <v>76</v>
      </c>
      <c r="BK331" s="175">
        <f>ROUND(I331*H331,2)</f>
        <v>0</v>
      </c>
      <c r="BL331" s="18" t="s">
        <v>86</v>
      </c>
      <c r="BM331" s="174" t="s">
        <v>647</v>
      </c>
    </row>
    <row r="332" s="2" customFormat="1">
      <c r="A332" s="31"/>
      <c r="B332" s="32"/>
      <c r="C332" s="31"/>
      <c r="D332" s="176" t="s">
        <v>162</v>
      </c>
      <c r="E332" s="31"/>
      <c r="F332" s="177" t="s">
        <v>1181</v>
      </c>
      <c r="G332" s="31"/>
      <c r="H332" s="31"/>
      <c r="I332" s="31"/>
      <c r="J332" s="31"/>
      <c r="K332" s="31"/>
      <c r="L332" s="32"/>
      <c r="M332" s="178"/>
      <c r="N332" s="179"/>
      <c r="O332" s="69"/>
      <c r="P332" s="69"/>
      <c r="Q332" s="69"/>
      <c r="R332" s="69"/>
      <c r="S332" s="69"/>
      <c r="T332" s="70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T332" s="18" t="s">
        <v>162</v>
      </c>
      <c r="AU332" s="18" t="s">
        <v>76</v>
      </c>
    </row>
    <row r="333" s="2" customFormat="1" ht="16.5" customHeight="1">
      <c r="A333" s="31"/>
      <c r="B333" s="163"/>
      <c r="C333" s="164" t="s">
        <v>405</v>
      </c>
      <c r="D333" s="164" t="s">
        <v>158</v>
      </c>
      <c r="E333" s="165" t="s">
        <v>1182</v>
      </c>
      <c r="F333" s="166" t="s">
        <v>1183</v>
      </c>
      <c r="G333" s="167" t="s">
        <v>427</v>
      </c>
      <c r="H333" s="168">
        <v>200</v>
      </c>
      <c r="I333" s="169">
        <v>0</v>
      </c>
      <c r="J333" s="169">
        <f>ROUND(I333*H333,2)</f>
        <v>0</v>
      </c>
      <c r="K333" s="166" t="s">
        <v>1</v>
      </c>
      <c r="L333" s="32"/>
      <c r="M333" s="170" t="s">
        <v>1</v>
      </c>
      <c r="N333" s="171" t="s">
        <v>36</v>
      </c>
      <c r="O333" s="172">
        <v>0</v>
      </c>
      <c r="P333" s="172">
        <f>O333*H333</f>
        <v>0</v>
      </c>
      <c r="Q333" s="172">
        <v>0</v>
      </c>
      <c r="R333" s="172">
        <f>Q333*H333</f>
        <v>0</v>
      </c>
      <c r="S333" s="172">
        <v>0</v>
      </c>
      <c r="T333" s="173">
        <f>S333*H333</f>
        <v>0</v>
      </c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R333" s="174" t="s">
        <v>86</v>
      </c>
      <c r="AT333" s="174" t="s">
        <v>158</v>
      </c>
      <c r="AU333" s="174" t="s">
        <v>76</v>
      </c>
      <c r="AY333" s="18" t="s">
        <v>156</v>
      </c>
      <c r="BE333" s="175">
        <f>IF(N333="základní",J333,0)</f>
        <v>0</v>
      </c>
      <c r="BF333" s="175">
        <f>IF(N333="snížená",J333,0)</f>
        <v>0</v>
      </c>
      <c r="BG333" s="175">
        <f>IF(N333="zákl. přenesená",J333,0)</f>
        <v>0</v>
      </c>
      <c r="BH333" s="175">
        <f>IF(N333="sníž. přenesená",J333,0)</f>
        <v>0</v>
      </c>
      <c r="BI333" s="175">
        <f>IF(N333="nulová",J333,0)</f>
        <v>0</v>
      </c>
      <c r="BJ333" s="18" t="s">
        <v>76</v>
      </c>
      <c r="BK333" s="175">
        <f>ROUND(I333*H333,2)</f>
        <v>0</v>
      </c>
      <c r="BL333" s="18" t="s">
        <v>86</v>
      </c>
      <c r="BM333" s="174" t="s">
        <v>650</v>
      </c>
    </row>
    <row r="334" s="2" customFormat="1">
      <c r="A334" s="31"/>
      <c r="B334" s="32"/>
      <c r="C334" s="31"/>
      <c r="D334" s="176" t="s">
        <v>162</v>
      </c>
      <c r="E334" s="31"/>
      <c r="F334" s="177" t="s">
        <v>1183</v>
      </c>
      <c r="G334" s="31"/>
      <c r="H334" s="31"/>
      <c r="I334" s="31"/>
      <c r="J334" s="31"/>
      <c r="K334" s="31"/>
      <c r="L334" s="32"/>
      <c r="M334" s="178"/>
      <c r="N334" s="179"/>
      <c r="O334" s="69"/>
      <c r="P334" s="69"/>
      <c r="Q334" s="69"/>
      <c r="R334" s="69"/>
      <c r="S334" s="69"/>
      <c r="T334" s="70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T334" s="18" t="s">
        <v>162</v>
      </c>
      <c r="AU334" s="18" t="s">
        <v>76</v>
      </c>
    </row>
    <row r="335" s="2" customFormat="1" ht="16.5" customHeight="1">
      <c r="A335" s="31"/>
      <c r="B335" s="163"/>
      <c r="C335" s="164" t="s">
        <v>652</v>
      </c>
      <c r="D335" s="164" t="s">
        <v>158</v>
      </c>
      <c r="E335" s="165" t="s">
        <v>1184</v>
      </c>
      <c r="F335" s="166" t="s">
        <v>1185</v>
      </c>
      <c r="G335" s="167" t="s">
        <v>1186</v>
      </c>
      <c r="H335" s="168">
        <v>93</v>
      </c>
      <c r="I335" s="169">
        <v>0</v>
      </c>
      <c r="J335" s="169">
        <f>ROUND(I335*H335,2)</f>
        <v>0</v>
      </c>
      <c r="K335" s="166" t="s">
        <v>1</v>
      </c>
      <c r="L335" s="32"/>
      <c r="M335" s="170" t="s">
        <v>1</v>
      </c>
      <c r="N335" s="171" t="s">
        <v>36</v>
      </c>
      <c r="O335" s="172">
        <v>0</v>
      </c>
      <c r="P335" s="172">
        <f>O335*H335</f>
        <v>0</v>
      </c>
      <c r="Q335" s="172">
        <v>0</v>
      </c>
      <c r="R335" s="172">
        <f>Q335*H335</f>
        <v>0</v>
      </c>
      <c r="S335" s="172">
        <v>0</v>
      </c>
      <c r="T335" s="173">
        <f>S335*H335</f>
        <v>0</v>
      </c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R335" s="174" t="s">
        <v>86</v>
      </c>
      <c r="AT335" s="174" t="s">
        <v>158</v>
      </c>
      <c r="AU335" s="174" t="s">
        <v>76</v>
      </c>
      <c r="AY335" s="18" t="s">
        <v>156</v>
      </c>
      <c r="BE335" s="175">
        <f>IF(N335="základní",J335,0)</f>
        <v>0</v>
      </c>
      <c r="BF335" s="175">
        <f>IF(N335="snížená",J335,0)</f>
        <v>0</v>
      </c>
      <c r="BG335" s="175">
        <f>IF(N335="zákl. přenesená",J335,0)</f>
        <v>0</v>
      </c>
      <c r="BH335" s="175">
        <f>IF(N335="sníž. přenesená",J335,0)</f>
        <v>0</v>
      </c>
      <c r="BI335" s="175">
        <f>IF(N335="nulová",J335,0)</f>
        <v>0</v>
      </c>
      <c r="BJ335" s="18" t="s">
        <v>76</v>
      </c>
      <c r="BK335" s="175">
        <f>ROUND(I335*H335,2)</f>
        <v>0</v>
      </c>
      <c r="BL335" s="18" t="s">
        <v>86</v>
      </c>
      <c r="BM335" s="174" t="s">
        <v>655</v>
      </c>
    </row>
    <row r="336" s="2" customFormat="1">
      <c r="A336" s="31"/>
      <c r="B336" s="32"/>
      <c r="C336" s="31"/>
      <c r="D336" s="176" t="s">
        <v>162</v>
      </c>
      <c r="E336" s="31"/>
      <c r="F336" s="177" t="s">
        <v>1185</v>
      </c>
      <c r="G336" s="31"/>
      <c r="H336" s="31"/>
      <c r="I336" s="31"/>
      <c r="J336" s="31"/>
      <c r="K336" s="31"/>
      <c r="L336" s="32"/>
      <c r="M336" s="178"/>
      <c r="N336" s="179"/>
      <c r="O336" s="69"/>
      <c r="P336" s="69"/>
      <c r="Q336" s="69"/>
      <c r="R336" s="69"/>
      <c r="S336" s="69"/>
      <c r="T336" s="70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T336" s="18" t="s">
        <v>162</v>
      </c>
      <c r="AU336" s="18" t="s">
        <v>76</v>
      </c>
    </row>
    <row r="337" s="2" customFormat="1" ht="16.5" customHeight="1">
      <c r="A337" s="31"/>
      <c r="B337" s="163"/>
      <c r="C337" s="164" t="s">
        <v>408</v>
      </c>
      <c r="D337" s="164" t="s">
        <v>158</v>
      </c>
      <c r="E337" s="165" t="s">
        <v>1187</v>
      </c>
      <c r="F337" s="166" t="s">
        <v>1188</v>
      </c>
      <c r="G337" s="167" t="s">
        <v>427</v>
      </c>
      <c r="H337" s="168">
        <v>1</v>
      </c>
      <c r="I337" s="169">
        <v>0</v>
      </c>
      <c r="J337" s="169">
        <f>ROUND(I337*H337,2)</f>
        <v>0</v>
      </c>
      <c r="K337" s="166" t="s">
        <v>1</v>
      </c>
      <c r="L337" s="32"/>
      <c r="M337" s="170" t="s">
        <v>1</v>
      </c>
      <c r="N337" s="171" t="s">
        <v>36</v>
      </c>
      <c r="O337" s="172">
        <v>0</v>
      </c>
      <c r="P337" s="172">
        <f>O337*H337</f>
        <v>0</v>
      </c>
      <c r="Q337" s="172">
        <v>0</v>
      </c>
      <c r="R337" s="172">
        <f>Q337*H337</f>
        <v>0</v>
      </c>
      <c r="S337" s="172">
        <v>0</v>
      </c>
      <c r="T337" s="173">
        <f>S337*H337</f>
        <v>0</v>
      </c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R337" s="174" t="s">
        <v>86</v>
      </c>
      <c r="AT337" s="174" t="s">
        <v>158</v>
      </c>
      <c r="AU337" s="174" t="s">
        <v>76</v>
      </c>
      <c r="AY337" s="18" t="s">
        <v>156</v>
      </c>
      <c r="BE337" s="175">
        <f>IF(N337="základní",J337,0)</f>
        <v>0</v>
      </c>
      <c r="BF337" s="175">
        <f>IF(N337="snížená",J337,0)</f>
        <v>0</v>
      </c>
      <c r="BG337" s="175">
        <f>IF(N337="zákl. přenesená",J337,0)</f>
        <v>0</v>
      </c>
      <c r="BH337" s="175">
        <f>IF(N337="sníž. přenesená",J337,0)</f>
        <v>0</v>
      </c>
      <c r="BI337" s="175">
        <f>IF(N337="nulová",J337,0)</f>
        <v>0</v>
      </c>
      <c r="BJ337" s="18" t="s">
        <v>76</v>
      </c>
      <c r="BK337" s="175">
        <f>ROUND(I337*H337,2)</f>
        <v>0</v>
      </c>
      <c r="BL337" s="18" t="s">
        <v>86</v>
      </c>
      <c r="BM337" s="174" t="s">
        <v>659</v>
      </c>
    </row>
    <row r="338" s="2" customFormat="1">
      <c r="A338" s="31"/>
      <c r="B338" s="32"/>
      <c r="C338" s="31"/>
      <c r="D338" s="176" t="s">
        <v>162</v>
      </c>
      <c r="E338" s="31"/>
      <c r="F338" s="177" t="s">
        <v>1188</v>
      </c>
      <c r="G338" s="31"/>
      <c r="H338" s="31"/>
      <c r="I338" s="31"/>
      <c r="J338" s="31"/>
      <c r="K338" s="31"/>
      <c r="L338" s="32"/>
      <c r="M338" s="178"/>
      <c r="N338" s="179"/>
      <c r="O338" s="69"/>
      <c r="P338" s="69"/>
      <c r="Q338" s="69"/>
      <c r="R338" s="69"/>
      <c r="S338" s="69"/>
      <c r="T338" s="70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T338" s="18" t="s">
        <v>162</v>
      </c>
      <c r="AU338" s="18" t="s">
        <v>76</v>
      </c>
    </row>
    <row r="339" s="2" customFormat="1" ht="16.5" customHeight="1">
      <c r="A339" s="31"/>
      <c r="B339" s="163"/>
      <c r="C339" s="164" t="s">
        <v>661</v>
      </c>
      <c r="D339" s="164" t="s">
        <v>158</v>
      </c>
      <c r="E339" s="165" t="s">
        <v>1189</v>
      </c>
      <c r="F339" s="166" t="s">
        <v>1031</v>
      </c>
      <c r="G339" s="167" t="s">
        <v>356</v>
      </c>
      <c r="H339" s="168">
        <v>5</v>
      </c>
      <c r="I339" s="169">
        <v>0</v>
      </c>
      <c r="J339" s="169">
        <f>ROUND(I339*H339,2)</f>
        <v>0</v>
      </c>
      <c r="K339" s="166" t="s">
        <v>1</v>
      </c>
      <c r="L339" s="32"/>
      <c r="M339" s="170" t="s">
        <v>1</v>
      </c>
      <c r="N339" s="171" t="s">
        <v>36</v>
      </c>
      <c r="O339" s="172">
        <v>0</v>
      </c>
      <c r="P339" s="172">
        <f>O339*H339</f>
        <v>0</v>
      </c>
      <c r="Q339" s="172">
        <v>0</v>
      </c>
      <c r="R339" s="172">
        <f>Q339*H339</f>
        <v>0</v>
      </c>
      <c r="S339" s="172">
        <v>0</v>
      </c>
      <c r="T339" s="173">
        <f>S339*H339</f>
        <v>0</v>
      </c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R339" s="174" t="s">
        <v>86</v>
      </c>
      <c r="AT339" s="174" t="s">
        <v>158</v>
      </c>
      <c r="AU339" s="174" t="s">
        <v>76</v>
      </c>
      <c r="AY339" s="18" t="s">
        <v>156</v>
      </c>
      <c r="BE339" s="175">
        <f>IF(N339="základní",J339,0)</f>
        <v>0</v>
      </c>
      <c r="BF339" s="175">
        <f>IF(N339="snížená",J339,0)</f>
        <v>0</v>
      </c>
      <c r="BG339" s="175">
        <f>IF(N339="zákl. přenesená",J339,0)</f>
        <v>0</v>
      </c>
      <c r="BH339" s="175">
        <f>IF(N339="sníž. přenesená",J339,0)</f>
        <v>0</v>
      </c>
      <c r="BI339" s="175">
        <f>IF(N339="nulová",J339,0)</f>
        <v>0</v>
      </c>
      <c r="BJ339" s="18" t="s">
        <v>76</v>
      </c>
      <c r="BK339" s="175">
        <f>ROUND(I339*H339,2)</f>
        <v>0</v>
      </c>
      <c r="BL339" s="18" t="s">
        <v>86</v>
      </c>
      <c r="BM339" s="174" t="s">
        <v>664</v>
      </c>
    </row>
    <row r="340" s="2" customFormat="1">
      <c r="A340" s="31"/>
      <c r="B340" s="32"/>
      <c r="C340" s="31"/>
      <c r="D340" s="176" t="s">
        <v>162</v>
      </c>
      <c r="E340" s="31"/>
      <c r="F340" s="177" t="s">
        <v>1031</v>
      </c>
      <c r="G340" s="31"/>
      <c r="H340" s="31"/>
      <c r="I340" s="31"/>
      <c r="J340" s="31"/>
      <c r="K340" s="31"/>
      <c r="L340" s="32"/>
      <c r="M340" s="178"/>
      <c r="N340" s="179"/>
      <c r="O340" s="69"/>
      <c r="P340" s="69"/>
      <c r="Q340" s="69"/>
      <c r="R340" s="69"/>
      <c r="S340" s="69"/>
      <c r="T340" s="70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T340" s="18" t="s">
        <v>162</v>
      </c>
      <c r="AU340" s="18" t="s">
        <v>76</v>
      </c>
    </row>
    <row r="341" s="2" customFormat="1" ht="16.5" customHeight="1">
      <c r="A341" s="31"/>
      <c r="B341" s="163"/>
      <c r="C341" s="164" t="s">
        <v>413</v>
      </c>
      <c r="D341" s="164" t="s">
        <v>158</v>
      </c>
      <c r="E341" s="165" t="s">
        <v>1190</v>
      </c>
      <c r="F341" s="166" t="s">
        <v>1191</v>
      </c>
      <c r="G341" s="167" t="s">
        <v>820</v>
      </c>
      <c r="H341" s="168">
        <v>1</v>
      </c>
      <c r="I341" s="169">
        <v>0</v>
      </c>
      <c r="J341" s="169">
        <f>ROUND(I341*H341,2)</f>
        <v>0</v>
      </c>
      <c r="K341" s="166" t="s">
        <v>1</v>
      </c>
      <c r="L341" s="32"/>
      <c r="M341" s="170" t="s">
        <v>1</v>
      </c>
      <c r="N341" s="171" t="s">
        <v>36</v>
      </c>
      <c r="O341" s="172">
        <v>0</v>
      </c>
      <c r="P341" s="172">
        <f>O341*H341</f>
        <v>0</v>
      </c>
      <c r="Q341" s="172">
        <v>0</v>
      </c>
      <c r="R341" s="172">
        <f>Q341*H341</f>
        <v>0</v>
      </c>
      <c r="S341" s="172">
        <v>0</v>
      </c>
      <c r="T341" s="173">
        <f>S341*H341</f>
        <v>0</v>
      </c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R341" s="174" t="s">
        <v>86</v>
      </c>
      <c r="AT341" s="174" t="s">
        <v>158</v>
      </c>
      <c r="AU341" s="174" t="s">
        <v>76</v>
      </c>
      <c r="AY341" s="18" t="s">
        <v>156</v>
      </c>
      <c r="BE341" s="175">
        <f>IF(N341="základní",J341,0)</f>
        <v>0</v>
      </c>
      <c r="BF341" s="175">
        <f>IF(N341="snížená",J341,0)</f>
        <v>0</v>
      </c>
      <c r="BG341" s="175">
        <f>IF(N341="zákl. přenesená",J341,0)</f>
        <v>0</v>
      </c>
      <c r="BH341" s="175">
        <f>IF(N341="sníž. přenesená",J341,0)</f>
        <v>0</v>
      </c>
      <c r="BI341" s="175">
        <f>IF(N341="nulová",J341,0)</f>
        <v>0</v>
      </c>
      <c r="BJ341" s="18" t="s">
        <v>76</v>
      </c>
      <c r="BK341" s="175">
        <f>ROUND(I341*H341,2)</f>
        <v>0</v>
      </c>
      <c r="BL341" s="18" t="s">
        <v>86</v>
      </c>
      <c r="BM341" s="174" t="s">
        <v>669</v>
      </c>
    </row>
    <row r="342" s="2" customFormat="1">
      <c r="A342" s="31"/>
      <c r="B342" s="32"/>
      <c r="C342" s="31"/>
      <c r="D342" s="176" t="s">
        <v>162</v>
      </c>
      <c r="E342" s="31"/>
      <c r="F342" s="177" t="s">
        <v>1191</v>
      </c>
      <c r="G342" s="31"/>
      <c r="H342" s="31"/>
      <c r="I342" s="31"/>
      <c r="J342" s="31"/>
      <c r="K342" s="31"/>
      <c r="L342" s="32"/>
      <c r="M342" s="212"/>
      <c r="N342" s="213"/>
      <c r="O342" s="214"/>
      <c r="P342" s="214"/>
      <c r="Q342" s="214"/>
      <c r="R342" s="214"/>
      <c r="S342" s="214"/>
      <c r="T342" s="215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T342" s="18" t="s">
        <v>162</v>
      </c>
      <c r="AU342" s="18" t="s">
        <v>76</v>
      </c>
    </row>
    <row r="343" s="2" customFormat="1" ht="6.96" customHeight="1">
      <c r="A343" s="31"/>
      <c r="B343" s="52"/>
      <c r="C343" s="53"/>
      <c r="D343" s="53"/>
      <c r="E343" s="53"/>
      <c r="F343" s="53"/>
      <c r="G343" s="53"/>
      <c r="H343" s="53"/>
      <c r="I343" s="53"/>
      <c r="J343" s="53"/>
      <c r="K343" s="53"/>
      <c r="L343" s="32"/>
      <c r="M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</row>
  </sheetData>
  <autoFilter ref="C118:K342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12"/>
    </row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="1" customFormat="1" ht="24.96" customHeight="1">
      <c r="B4" s="21"/>
      <c r="D4" s="22" t="s">
        <v>113</v>
      </c>
      <c r="L4" s="21"/>
      <c r="M4" s="113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28" t="s">
        <v>14</v>
      </c>
      <c r="L6" s="21"/>
    </row>
    <row r="7" s="1" customFormat="1" ht="16.5" customHeight="1">
      <c r="B7" s="21"/>
      <c r="E7" s="114" t="str">
        <f>'Rekapitulace stavby'!K6</f>
        <v xml:space="preserve">Příloha B -  Soupis stavebních prací s výkazem výměr  10.12.24</v>
      </c>
      <c r="F7" s="28"/>
      <c r="G7" s="28"/>
      <c r="H7" s="28"/>
      <c r="L7" s="21"/>
    </row>
    <row r="8" s="2" customFormat="1" ht="12" customHeight="1">
      <c r="A8" s="31"/>
      <c r="B8" s="32"/>
      <c r="C8" s="31"/>
      <c r="D8" s="28" t="s">
        <v>114</v>
      </c>
      <c r="E8" s="31"/>
      <c r="F8" s="31"/>
      <c r="G8" s="31"/>
      <c r="H8" s="31"/>
      <c r="I8" s="31"/>
      <c r="J8" s="31"/>
      <c r="K8" s="31"/>
      <c r="L8" s="47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="2" customFormat="1" ht="16.5" customHeight="1">
      <c r="A9" s="31"/>
      <c r="B9" s="32"/>
      <c r="C9" s="31"/>
      <c r="D9" s="31"/>
      <c r="E9" s="59" t="s">
        <v>1192</v>
      </c>
      <c r="F9" s="31"/>
      <c r="G9" s="31"/>
      <c r="H9" s="31"/>
      <c r="I9" s="31"/>
      <c r="J9" s="31"/>
      <c r="K9" s="31"/>
      <c r="L9" s="47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7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="2" customFormat="1" ht="12" customHeight="1">
      <c r="A11" s="31"/>
      <c r="B11" s="32"/>
      <c r="C11" s="31"/>
      <c r="D11" s="28" t="s">
        <v>16</v>
      </c>
      <c r="E11" s="31"/>
      <c r="F11" s="25" t="s">
        <v>1</v>
      </c>
      <c r="G11" s="31"/>
      <c r="H11" s="31"/>
      <c r="I11" s="28" t="s">
        <v>17</v>
      </c>
      <c r="J11" s="25" t="s">
        <v>1</v>
      </c>
      <c r="K11" s="31"/>
      <c r="L11" s="47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="2" customFormat="1" ht="12" customHeight="1">
      <c r="A12" s="31"/>
      <c r="B12" s="32"/>
      <c r="C12" s="31"/>
      <c r="D12" s="28" t="s">
        <v>18</v>
      </c>
      <c r="E12" s="31"/>
      <c r="F12" s="25" t="s">
        <v>19</v>
      </c>
      <c r="G12" s="31"/>
      <c r="H12" s="31"/>
      <c r="I12" s="28" t="s">
        <v>20</v>
      </c>
      <c r="J12" s="61" t="str">
        <f>'Rekapitulace stavby'!AN8</f>
        <v>19. 11. 2024</v>
      </c>
      <c r="K12" s="31"/>
      <c r="L12" s="47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="2" customFormat="1" ht="10.8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7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="2" customFormat="1" ht="12" customHeight="1">
      <c r="A14" s="31"/>
      <c r="B14" s="32"/>
      <c r="C14" s="31"/>
      <c r="D14" s="28" t="s">
        <v>22</v>
      </c>
      <c r="E14" s="31"/>
      <c r="F14" s="31"/>
      <c r="G14" s="31"/>
      <c r="H14" s="31"/>
      <c r="I14" s="28" t="s">
        <v>23</v>
      </c>
      <c r="J14" s="25" t="str">
        <f>IF('Rekapitulace stavby'!AN10="","",'Rekapitulace stavby'!AN10)</f>
        <v/>
      </c>
      <c r="K14" s="31"/>
      <c r="L14" s="47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="2" customFormat="1" ht="18" customHeight="1">
      <c r="A15" s="31"/>
      <c r="B15" s="32"/>
      <c r="C15" s="31"/>
      <c r="D15" s="31"/>
      <c r="E15" s="25" t="str">
        <f>IF('Rekapitulace stavby'!E11="","",'Rekapitulace stavby'!E11)</f>
        <v xml:space="preserve"> </v>
      </c>
      <c r="F15" s="31"/>
      <c r="G15" s="31"/>
      <c r="H15" s="31"/>
      <c r="I15" s="28" t="s">
        <v>24</v>
      </c>
      <c r="J15" s="25" t="str">
        <f>IF('Rekapitulace stavby'!AN11="","",'Rekapitulace stavby'!AN11)</f>
        <v/>
      </c>
      <c r="K15" s="31"/>
      <c r="L15" s="47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="2" customFormat="1" ht="6.96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7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="2" customFormat="1" ht="12" customHeight="1">
      <c r="A17" s="31"/>
      <c r="B17" s="32"/>
      <c r="C17" s="31"/>
      <c r="D17" s="28" t="s">
        <v>25</v>
      </c>
      <c r="E17" s="31"/>
      <c r="F17" s="31"/>
      <c r="G17" s="31"/>
      <c r="H17" s="31"/>
      <c r="I17" s="28" t="s">
        <v>23</v>
      </c>
      <c r="J17" s="25" t="str">
        <f>'Rekapitulace stavby'!AN13</f>
        <v/>
      </c>
      <c r="K17" s="31"/>
      <c r="L17" s="47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="2" customFormat="1" ht="18" customHeight="1">
      <c r="A18" s="31"/>
      <c r="B18" s="32"/>
      <c r="C18" s="31"/>
      <c r="D18" s="31"/>
      <c r="E18" s="25" t="str">
        <f>'Rekapitulace stavby'!E14</f>
        <v xml:space="preserve"> </v>
      </c>
      <c r="F18" s="25"/>
      <c r="G18" s="25"/>
      <c r="H18" s="25"/>
      <c r="I18" s="28" t="s">
        <v>24</v>
      </c>
      <c r="J18" s="25" t="str">
        <f>'Rekapitulace stavby'!AN14</f>
        <v/>
      </c>
      <c r="K18" s="31"/>
      <c r="L18" s="47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="2" customFormat="1" ht="6.96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7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="2" customFormat="1" ht="12" customHeight="1">
      <c r="A20" s="31"/>
      <c r="B20" s="32"/>
      <c r="C20" s="31"/>
      <c r="D20" s="28" t="s">
        <v>26</v>
      </c>
      <c r="E20" s="31"/>
      <c r="F20" s="31"/>
      <c r="G20" s="31"/>
      <c r="H20" s="31"/>
      <c r="I20" s="28" t="s">
        <v>23</v>
      </c>
      <c r="J20" s="25" t="str">
        <f>IF('Rekapitulace stavby'!AN16="","",'Rekapitulace stavby'!AN16)</f>
        <v/>
      </c>
      <c r="K20" s="31"/>
      <c r="L20" s="47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="2" customFormat="1" ht="18" customHeight="1">
      <c r="A21" s="31"/>
      <c r="B21" s="32"/>
      <c r="C21" s="31"/>
      <c r="D21" s="31"/>
      <c r="E21" s="25" t="str">
        <f>IF('Rekapitulace stavby'!E17="","",'Rekapitulace stavby'!E17)</f>
        <v xml:space="preserve"> </v>
      </c>
      <c r="F21" s="31"/>
      <c r="G21" s="31"/>
      <c r="H21" s="31"/>
      <c r="I21" s="28" t="s">
        <v>24</v>
      </c>
      <c r="J21" s="25" t="str">
        <f>IF('Rekapitulace stavby'!AN17="","",'Rekapitulace stavby'!AN17)</f>
        <v/>
      </c>
      <c r="K21" s="31"/>
      <c r="L21" s="47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="2" customFormat="1" ht="6.96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7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="2" customFormat="1" ht="12" customHeight="1">
      <c r="A23" s="31"/>
      <c r="B23" s="32"/>
      <c r="C23" s="31"/>
      <c r="D23" s="28" t="s">
        <v>28</v>
      </c>
      <c r="E23" s="31"/>
      <c r="F23" s="31"/>
      <c r="G23" s="31"/>
      <c r="H23" s="31"/>
      <c r="I23" s="28" t="s">
        <v>23</v>
      </c>
      <c r="J23" s="25" t="str">
        <f>IF('Rekapitulace stavby'!AN19="","",'Rekapitulace stavby'!AN19)</f>
        <v/>
      </c>
      <c r="K23" s="31"/>
      <c r="L23" s="47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="2" customFormat="1" ht="18" customHeight="1">
      <c r="A24" s="31"/>
      <c r="B24" s="32"/>
      <c r="C24" s="31"/>
      <c r="D24" s="31"/>
      <c r="E24" s="25" t="str">
        <f>IF('Rekapitulace stavby'!E20="","",'Rekapitulace stavby'!E20)</f>
        <v xml:space="preserve"> </v>
      </c>
      <c r="F24" s="31"/>
      <c r="G24" s="31"/>
      <c r="H24" s="31"/>
      <c r="I24" s="28" t="s">
        <v>24</v>
      </c>
      <c r="J24" s="25" t="str">
        <f>IF('Rekapitulace stavby'!AN20="","",'Rekapitulace stavby'!AN20)</f>
        <v/>
      </c>
      <c r="K24" s="31"/>
      <c r="L24" s="47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="2" customFormat="1" ht="6.96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7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="2" customFormat="1" ht="12" customHeight="1">
      <c r="A26" s="31"/>
      <c r="B26" s="32"/>
      <c r="C26" s="31"/>
      <c r="D26" s="28" t="s">
        <v>29</v>
      </c>
      <c r="E26" s="31"/>
      <c r="F26" s="31"/>
      <c r="G26" s="31"/>
      <c r="H26" s="31"/>
      <c r="I26" s="31"/>
      <c r="J26" s="31"/>
      <c r="K26" s="31"/>
      <c r="L26" s="47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="8" customFormat="1" ht="226.5" customHeight="1">
      <c r="A27" s="115"/>
      <c r="B27" s="116"/>
      <c r="C27" s="115"/>
      <c r="D27" s="115"/>
      <c r="E27" s="29" t="s">
        <v>116</v>
      </c>
      <c r="F27" s="29"/>
      <c r="G27" s="29"/>
      <c r="H27" s="29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="2" customFormat="1" ht="6.96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7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="2" customFormat="1" ht="6.96" customHeight="1">
      <c r="A29" s="31"/>
      <c r="B29" s="32"/>
      <c r="C29" s="31"/>
      <c r="D29" s="82"/>
      <c r="E29" s="82"/>
      <c r="F29" s="82"/>
      <c r="G29" s="82"/>
      <c r="H29" s="82"/>
      <c r="I29" s="82"/>
      <c r="J29" s="82"/>
      <c r="K29" s="82"/>
      <c r="L29" s="47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="2" customFormat="1" ht="25.44" customHeight="1">
      <c r="A30" s="31"/>
      <c r="B30" s="32"/>
      <c r="C30" s="31"/>
      <c r="D30" s="118" t="s">
        <v>31</v>
      </c>
      <c r="E30" s="31"/>
      <c r="F30" s="31"/>
      <c r="G30" s="31"/>
      <c r="H30" s="31"/>
      <c r="I30" s="31"/>
      <c r="J30" s="88">
        <f>ROUND(J119, 2)</f>
        <v>0</v>
      </c>
      <c r="K30" s="31"/>
      <c r="L30" s="47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="2" customFormat="1" ht="6.96" customHeight="1">
      <c r="A31" s="31"/>
      <c r="B31" s="32"/>
      <c r="C31" s="31"/>
      <c r="D31" s="82"/>
      <c r="E31" s="82"/>
      <c r="F31" s="82"/>
      <c r="G31" s="82"/>
      <c r="H31" s="82"/>
      <c r="I31" s="82"/>
      <c r="J31" s="82"/>
      <c r="K31" s="82"/>
      <c r="L31" s="47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="2" customFormat="1" ht="14.4" customHeight="1">
      <c r="A32" s="31"/>
      <c r="B32" s="32"/>
      <c r="C32" s="31"/>
      <c r="D32" s="31"/>
      <c r="E32" s="31"/>
      <c r="F32" s="36" t="s">
        <v>33</v>
      </c>
      <c r="G32" s="31"/>
      <c r="H32" s="31"/>
      <c r="I32" s="36" t="s">
        <v>32</v>
      </c>
      <c r="J32" s="36" t="s">
        <v>34</v>
      </c>
      <c r="K32" s="31"/>
      <c r="L32" s="47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="2" customFormat="1" ht="14.4" customHeight="1">
      <c r="A33" s="31"/>
      <c r="B33" s="32"/>
      <c r="C33" s="31"/>
      <c r="D33" s="119" t="s">
        <v>35</v>
      </c>
      <c r="E33" s="28" t="s">
        <v>36</v>
      </c>
      <c r="F33" s="120">
        <f>ROUND((SUM(BE119:BE242)),  2)</f>
        <v>0</v>
      </c>
      <c r="G33" s="31"/>
      <c r="H33" s="31"/>
      <c r="I33" s="121">
        <v>0.20999999999999999</v>
      </c>
      <c r="J33" s="120">
        <f>ROUND(((SUM(BE119:BE242))*I33),  2)</f>
        <v>0</v>
      </c>
      <c r="K33" s="31"/>
      <c r="L33" s="47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="2" customFormat="1" ht="14.4" customHeight="1">
      <c r="A34" s="31"/>
      <c r="B34" s="32"/>
      <c r="C34" s="31"/>
      <c r="D34" s="31"/>
      <c r="E34" s="28" t="s">
        <v>37</v>
      </c>
      <c r="F34" s="120">
        <f>ROUND((SUM(BF119:BF242)),  2)</f>
        <v>0</v>
      </c>
      <c r="G34" s="31"/>
      <c r="H34" s="31"/>
      <c r="I34" s="121">
        <v>0.12</v>
      </c>
      <c r="J34" s="120">
        <f>ROUND(((SUM(BF119:BF242))*I34),  2)</f>
        <v>0</v>
      </c>
      <c r="K34" s="31"/>
      <c r="L34" s="47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2"/>
      <c r="C35" s="31"/>
      <c r="D35" s="31"/>
      <c r="E35" s="28" t="s">
        <v>38</v>
      </c>
      <c r="F35" s="120">
        <f>ROUND((SUM(BG119:BG242)),  2)</f>
        <v>0</v>
      </c>
      <c r="G35" s="31"/>
      <c r="H35" s="31"/>
      <c r="I35" s="121">
        <v>0.20999999999999999</v>
      </c>
      <c r="J35" s="120">
        <f>0</f>
        <v>0</v>
      </c>
      <c r="K35" s="31"/>
      <c r="L35" s="47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2"/>
      <c r="C36" s="31"/>
      <c r="D36" s="31"/>
      <c r="E36" s="28" t="s">
        <v>39</v>
      </c>
      <c r="F36" s="120">
        <f>ROUND((SUM(BH119:BH242)),  2)</f>
        <v>0</v>
      </c>
      <c r="G36" s="31"/>
      <c r="H36" s="31"/>
      <c r="I36" s="121">
        <v>0.12</v>
      </c>
      <c r="J36" s="120">
        <f>0</f>
        <v>0</v>
      </c>
      <c r="K36" s="31"/>
      <c r="L36" s="47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2"/>
      <c r="C37" s="31"/>
      <c r="D37" s="31"/>
      <c r="E37" s="28" t="s">
        <v>40</v>
      </c>
      <c r="F37" s="120">
        <f>ROUND((SUM(BI119:BI242)),  2)</f>
        <v>0</v>
      </c>
      <c r="G37" s="31"/>
      <c r="H37" s="31"/>
      <c r="I37" s="121">
        <v>0</v>
      </c>
      <c r="J37" s="120">
        <f>0</f>
        <v>0</v>
      </c>
      <c r="K37" s="31"/>
      <c r="L37" s="47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="2" customFormat="1" ht="6.96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7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="2" customFormat="1" ht="25.44" customHeight="1">
      <c r="A39" s="31"/>
      <c r="B39" s="32"/>
      <c r="C39" s="122"/>
      <c r="D39" s="123" t="s">
        <v>41</v>
      </c>
      <c r="E39" s="73"/>
      <c r="F39" s="73"/>
      <c r="G39" s="124" t="s">
        <v>42</v>
      </c>
      <c r="H39" s="125" t="s">
        <v>43</v>
      </c>
      <c r="I39" s="73"/>
      <c r="J39" s="126">
        <f>SUM(J30:J37)</f>
        <v>0</v>
      </c>
      <c r="K39" s="127"/>
      <c r="L39" s="47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="2" customFormat="1" ht="14.4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7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47"/>
      <c r="D50" s="48" t="s">
        <v>44</v>
      </c>
      <c r="E50" s="49"/>
      <c r="F50" s="49"/>
      <c r="G50" s="48" t="s">
        <v>45</v>
      </c>
      <c r="H50" s="49"/>
      <c r="I50" s="49"/>
      <c r="J50" s="49"/>
      <c r="K50" s="49"/>
      <c r="L50" s="4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1"/>
      <c r="B61" s="32"/>
      <c r="C61" s="31"/>
      <c r="D61" s="50" t="s">
        <v>46</v>
      </c>
      <c r="E61" s="34"/>
      <c r="F61" s="128" t="s">
        <v>47</v>
      </c>
      <c r="G61" s="50" t="s">
        <v>46</v>
      </c>
      <c r="H61" s="34"/>
      <c r="I61" s="34"/>
      <c r="J61" s="129" t="s">
        <v>47</v>
      </c>
      <c r="K61" s="34"/>
      <c r="L61" s="47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1"/>
      <c r="B65" s="32"/>
      <c r="C65" s="31"/>
      <c r="D65" s="48" t="s">
        <v>48</v>
      </c>
      <c r="E65" s="51"/>
      <c r="F65" s="51"/>
      <c r="G65" s="48" t="s">
        <v>49</v>
      </c>
      <c r="H65" s="51"/>
      <c r="I65" s="51"/>
      <c r="J65" s="51"/>
      <c r="K65" s="51"/>
      <c r="L65" s="47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1"/>
      <c r="B76" s="32"/>
      <c r="C76" s="31"/>
      <c r="D76" s="50" t="s">
        <v>46</v>
      </c>
      <c r="E76" s="34"/>
      <c r="F76" s="128" t="s">
        <v>47</v>
      </c>
      <c r="G76" s="50" t="s">
        <v>46</v>
      </c>
      <c r="H76" s="34"/>
      <c r="I76" s="34"/>
      <c r="J76" s="129" t="s">
        <v>47</v>
      </c>
      <c r="K76" s="34"/>
      <c r="L76" s="47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="2" customFormat="1" ht="14.4" customHeight="1">
      <c r="A77" s="31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47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="2" customFormat="1" ht="6.96" customHeight="1">
      <c r="A81" s="31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47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117</v>
      </c>
      <c r="D82" s="31"/>
      <c r="E82" s="31"/>
      <c r="F82" s="31"/>
      <c r="G82" s="31"/>
      <c r="H82" s="31"/>
      <c r="I82" s="31"/>
      <c r="J82" s="31"/>
      <c r="K82" s="31"/>
      <c r="L82" s="47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7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1"/>
      <c r="E84" s="31"/>
      <c r="F84" s="31"/>
      <c r="G84" s="31"/>
      <c r="H84" s="31"/>
      <c r="I84" s="31"/>
      <c r="J84" s="31"/>
      <c r="K84" s="31"/>
      <c r="L84" s="47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1"/>
      <c r="D85" s="31"/>
      <c r="E85" s="114" t="str">
        <f>E7</f>
        <v xml:space="preserve">Příloha B -  Soupis stavebních prací s výkazem výměr  10.12.24</v>
      </c>
      <c r="F85" s="28"/>
      <c r="G85" s="28"/>
      <c r="H85" s="28"/>
      <c r="I85" s="31"/>
      <c r="J85" s="31"/>
      <c r="K85" s="31"/>
      <c r="L85" s="47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114</v>
      </c>
      <c r="D86" s="31"/>
      <c r="E86" s="31"/>
      <c r="F86" s="31"/>
      <c r="G86" s="31"/>
      <c r="H86" s="31"/>
      <c r="I86" s="31"/>
      <c r="J86" s="31"/>
      <c r="K86" s="31"/>
      <c r="L86" s="47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1"/>
      <c r="D87" s="31"/>
      <c r="E87" s="59" t="str">
        <f>E9</f>
        <v>5 - slaboproud</v>
      </c>
      <c r="F87" s="31"/>
      <c r="G87" s="31"/>
      <c r="H87" s="31"/>
      <c r="I87" s="31"/>
      <c r="J87" s="31"/>
      <c r="K87" s="31"/>
      <c r="L87" s="47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7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1"/>
      <c r="E89" s="31"/>
      <c r="F89" s="25" t="str">
        <f>F12</f>
        <v xml:space="preserve"> </v>
      </c>
      <c r="G89" s="31"/>
      <c r="H89" s="31"/>
      <c r="I89" s="28" t="s">
        <v>20</v>
      </c>
      <c r="J89" s="61" t="str">
        <f>IF(J12="","",J12)</f>
        <v>19. 11. 2024</v>
      </c>
      <c r="K89" s="31"/>
      <c r="L89" s="47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7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15.15" customHeight="1">
      <c r="A91" s="31"/>
      <c r="B91" s="32"/>
      <c r="C91" s="28" t="s">
        <v>22</v>
      </c>
      <c r="D91" s="31"/>
      <c r="E91" s="31"/>
      <c r="F91" s="25" t="str">
        <f>E15</f>
        <v xml:space="preserve"> </v>
      </c>
      <c r="G91" s="31"/>
      <c r="H91" s="31"/>
      <c r="I91" s="28" t="s">
        <v>26</v>
      </c>
      <c r="J91" s="29" t="str">
        <f>E21</f>
        <v xml:space="preserve"> </v>
      </c>
      <c r="K91" s="31"/>
      <c r="L91" s="47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15.15" customHeight="1">
      <c r="A92" s="31"/>
      <c r="B92" s="32"/>
      <c r="C92" s="28" t="s">
        <v>25</v>
      </c>
      <c r="D92" s="31"/>
      <c r="E92" s="31"/>
      <c r="F92" s="25" t="str">
        <f>IF(E18="","",E18)</f>
        <v xml:space="preserve"> </v>
      </c>
      <c r="G92" s="31"/>
      <c r="H92" s="31"/>
      <c r="I92" s="28" t="s">
        <v>28</v>
      </c>
      <c r="J92" s="29" t="str">
        <f>E24</f>
        <v xml:space="preserve"> </v>
      </c>
      <c r="K92" s="31"/>
      <c r="L92" s="47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7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30" t="s">
        <v>118</v>
      </c>
      <c r="D94" s="122"/>
      <c r="E94" s="122"/>
      <c r="F94" s="122"/>
      <c r="G94" s="122"/>
      <c r="H94" s="122"/>
      <c r="I94" s="122"/>
      <c r="J94" s="131" t="s">
        <v>119</v>
      </c>
      <c r="K94" s="122"/>
      <c r="L94" s="47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7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32" t="s">
        <v>120</v>
      </c>
      <c r="D96" s="31"/>
      <c r="E96" s="31"/>
      <c r="F96" s="31"/>
      <c r="G96" s="31"/>
      <c r="H96" s="31"/>
      <c r="I96" s="31"/>
      <c r="J96" s="88">
        <f>J119</f>
        <v>0</v>
      </c>
      <c r="K96" s="31"/>
      <c r="L96" s="47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8" t="s">
        <v>121</v>
      </c>
    </row>
    <row r="97" s="9" customFormat="1" ht="24.96" customHeight="1">
      <c r="A97" s="9"/>
      <c r="B97" s="133"/>
      <c r="C97" s="9"/>
      <c r="D97" s="134" t="s">
        <v>1193</v>
      </c>
      <c r="E97" s="135"/>
      <c r="F97" s="135"/>
      <c r="G97" s="135"/>
      <c r="H97" s="135"/>
      <c r="I97" s="135"/>
      <c r="J97" s="136">
        <f>J120</f>
        <v>0</v>
      </c>
      <c r="K97" s="9"/>
      <c r="L97" s="13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33"/>
      <c r="C98" s="9"/>
      <c r="D98" s="134" t="s">
        <v>1194</v>
      </c>
      <c r="E98" s="135"/>
      <c r="F98" s="135"/>
      <c r="G98" s="135"/>
      <c r="H98" s="135"/>
      <c r="I98" s="135"/>
      <c r="J98" s="136">
        <f>J155</f>
        <v>0</v>
      </c>
      <c r="K98" s="9"/>
      <c r="L98" s="13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33"/>
      <c r="C99" s="9"/>
      <c r="D99" s="134" t="s">
        <v>1195</v>
      </c>
      <c r="E99" s="135"/>
      <c r="F99" s="135"/>
      <c r="G99" s="135"/>
      <c r="H99" s="135"/>
      <c r="I99" s="135"/>
      <c r="J99" s="136">
        <f>J186</f>
        <v>0</v>
      </c>
      <c r="K99" s="9"/>
      <c r="L99" s="13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1"/>
      <c r="B100" s="32"/>
      <c r="C100" s="31"/>
      <c r="D100" s="31"/>
      <c r="E100" s="31"/>
      <c r="F100" s="31"/>
      <c r="G100" s="31"/>
      <c r="H100" s="31"/>
      <c r="I100" s="31"/>
      <c r="J100" s="31"/>
      <c r="K100" s="31"/>
      <c r="L100" s="47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="2" customFormat="1" ht="6.96" customHeight="1">
      <c r="A101" s="31"/>
      <c r="B101" s="52"/>
      <c r="C101" s="53"/>
      <c r="D101" s="53"/>
      <c r="E101" s="53"/>
      <c r="F101" s="53"/>
      <c r="G101" s="53"/>
      <c r="H101" s="53"/>
      <c r="I101" s="53"/>
      <c r="J101" s="53"/>
      <c r="K101" s="53"/>
      <c r="L101" s="47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5" s="2" customFormat="1" ht="6.96" customHeight="1">
      <c r="A105" s="31"/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47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="2" customFormat="1" ht="24.96" customHeight="1">
      <c r="A106" s="31"/>
      <c r="B106" s="32"/>
      <c r="C106" s="22" t="s">
        <v>141</v>
      </c>
      <c r="D106" s="31"/>
      <c r="E106" s="31"/>
      <c r="F106" s="31"/>
      <c r="G106" s="31"/>
      <c r="H106" s="31"/>
      <c r="I106" s="31"/>
      <c r="J106" s="31"/>
      <c r="K106" s="31"/>
      <c r="L106" s="47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="2" customFormat="1" ht="6.96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47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12" customHeight="1">
      <c r="A108" s="31"/>
      <c r="B108" s="32"/>
      <c r="C108" s="28" t="s">
        <v>14</v>
      </c>
      <c r="D108" s="31"/>
      <c r="E108" s="31"/>
      <c r="F108" s="31"/>
      <c r="G108" s="31"/>
      <c r="H108" s="31"/>
      <c r="I108" s="31"/>
      <c r="J108" s="31"/>
      <c r="K108" s="31"/>
      <c r="L108" s="47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="2" customFormat="1" ht="16.5" customHeight="1">
      <c r="A109" s="31"/>
      <c r="B109" s="32"/>
      <c r="C109" s="31"/>
      <c r="D109" s="31"/>
      <c r="E109" s="114" t="str">
        <f>E7</f>
        <v xml:space="preserve">Příloha B -  Soupis stavebních prací s výkazem výměr  10.12.24</v>
      </c>
      <c r="F109" s="28"/>
      <c r="G109" s="28"/>
      <c r="H109" s="28"/>
      <c r="I109" s="31"/>
      <c r="J109" s="31"/>
      <c r="K109" s="31"/>
      <c r="L109" s="47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="2" customFormat="1" ht="12" customHeight="1">
      <c r="A110" s="31"/>
      <c r="B110" s="32"/>
      <c r="C110" s="28" t="s">
        <v>114</v>
      </c>
      <c r="D110" s="31"/>
      <c r="E110" s="31"/>
      <c r="F110" s="31"/>
      <c r="G110" s="31"/>
      <c r="H110" s="31"/>
      <c r="I110" s="31"/>
      <c r="J110" s="31"/>
      <c r="K110" s="31"/>
      <c r="L110" s="47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="2" customFormat="1" ht="16.5" customHeight="1">
      <c r="A111" s="31"/>
      <c r="B111" s="32"/>
      <c r="C111" s="31"/>
      <c r="D111" s="31"/>
      <c r="E111" s="59" t="str">
        <f>E9</f>
        <v>5 - slaboproud</v>
      </c>
      <c r="F111" s="31"/>
      <c r="G111" s="31"/>
      <c r="H111" s="31"/>
      <c r="I111" s="31"/>
      <c r="J111" s="31"/>
      <c r="K111" s="31"/>
      <c r="L111" s="47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6.96" customHeight="1">
      <c r="A112" s="31"/>
      <c r="B112" s="32"/>
      <c r="C112" s="31"/>
      <c r="D112" s="31"/>
      <c r="E112" s="31"/>
      <c r="F112" s="31"/>
      <c r="G112" s="31"/>
      <c r="H112" s="31"/>
      <c r="I112" s="31"/>
      <c r="J112" s="31"/>
      <c r="K112" s="31"/>
      <c r="L112" s="47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12" customHeight="1">
      <c r="A113" s="31"/>
      <c r="B113" s="32"/>
      <c r="C113" s="28" t="s">
        <v>18</v>
      </c>
      <c r="D113" s="31"/>
      <c r="E113" s="31"/>
      <c r="F113" s="25" t="str">
        <f>F12</f>
        <v xml:space="preserve"> </v>
      </c>
      <c r="G113" s="31"/>
      <c r="H113" s="31"/>
      <c r="I113" s="28" t="s">
        <v>20</v>
      </c>
      <c r="J113" s="61" t="str">
        <f>IF(J12="","",J12)</f>
        <v>19. 11. 2024</v>
      </c>
      <c r="K113" s="31"/>
      <c r="L113" s="47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6.96" customHeight="1">
      <c r="A114" s="31"/>
      <c r="B114" s="32"/>
      <c r="C114" s="31"/>
      <c r="D114" s="31"/>
      <c r="E114" s="31"/>
      <c r="F114" s="31"/>
      <c r="G114" s="31"/>
      <c r="H114" s="31"/>
      <c r="I114" s="31"/>
      <c r="J114" s="31"/>
      <c r="K114" s="31"/>
      <c r="L114" s="47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15.15" customHeight="1">
      <c r="A115" s="31"/>
      <c r="B115" s="32"/>
      <c r="C115" s="28" t="s">
        <v>22</v>
      </c>
      <c r="D115" s="31"/>
      <c r="E115" s="31"/>
      <c r="F115" s="25" t="str">
        <f>E15</f>
        <v xml:space="preserve"> </v>
      </c>
      <c r="G115" s="31"/>
      <c r="H115" s="31"/>
      <c r="I115" s="28" t="s">
        <v>26</v>
      </c>
      <c r="J115" s="29" t="str">
        <f>E21</f>
        <v xml:space="preserve"> </v>
      </c>
      <c r="K115" s="31"/>
      <c r="L115" s="47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2" customFormat="1" ht="15.15" customHeight="1">
      <c r="A116" s="31"/>
      <c r="B116" s="32"/>
      <c r="C116" s="28" t="s">
        <v>25</v>
      </c>
      <c r="D116" s="31"/>
      <c r="E116" s="31"/>
      <c r="F116" s="25" t="str">
        <f>IF(E18="","",E18)</f>
        <v xml:space="preserve"> </v>
      </c>
      <c r="G116" s="31"/>
      <c r="H116" s="31"/>
      <c r="I116" s="28" t="s">
        <v>28</v>
      </c>
      <c r="J116" s="29" t="str">
        <f>E24</f>
        <v xml:space="preserve"> </v>
      </c>
      <c r="K116" s="31"/>
      <c r="L116" s="47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="2" customFormat="1" ht="10.32" customHeight="1">
      <c r="A117" s="31"/>
      <c r="B117" s="32"/>
      <c r="C117" s="31"/>
      <c r="D117" s="31"/>
      <c r="E117" s="31"/>
      <c r="F117" s="31"/>
      <c r="G117" s="31"/>
      <c r="H117" s="31"/>
      <c r="I117" s="31"/>
      <c r="J117" s="31"/>
      <c r="K117" s="31"/>
      <c r="L117" s="47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="11" customFormat="1" ht="29.28" customHeight="1">
      <c r="A118" s="141"/>
      <c r="B118" s="142"/>
      <c r="C118" s="143" t="s">
        <v>142</v>
      </c>
      <c r="D118" s="144" t="s">
        <v>56</v>
      </c>
      <c r="E118" s="144" t="s">
        <v>52</v>
      </c>
      <c r="F118" s="144" t="s">
        <v>53</v>
      </c>
      <c r="G118" s="144" t="s">
        <v>143</v>
      </c>
      <c r="H118" s="144" t="s">
        <v>144</v>
      </c>
      <c r="I118" s="144" t="s">
        <v>145</v>
      </c>
      <c r="J118" s="144" t="s">
        <v>119</v>
      </c>
      <c r="K118" s="145" t="s">
        <v>146</v>
      </c>
      <c r="L118" s="146"/>
      <c r="M118" s="78" t="s">
        <v>1</v>
      </c>
      <c r="N118" s="79" t="s">
        <v>35</v>
      </c>
      <c r="O118" s="79" t="s">
        <v>147</v>
      </c>
      <c r="P118" s="79" t="s">
        <v>148</v>
      </c>
      <c r="Q118" s="79" t="s">
        <v>149</v>
      </c>
      <c r="R118" s="79" t="s">
        <v>150</v>
      </c>
      <c r="S118" s="79" t="s">
        <v>151</v>
      </c>
      <c r="T118" s="80" t="s">
        <v>152</v>
      </c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</row>
    <row r="119" s="2" customFormat="1" ht="22.8" customHeight="1">
      <c r="A119" s="31"/>
      <c r="B119" s="32"/>
      <c r="C119" s="85" t="s">
        <v>153</v>
      </c>
      <c r="D119" s="31"/>
      <c r="E119" s="31"/>
      <c r="F119" s="31"/>
      <c r="G119" s="31"/>
      <c r="H119" s="31"/>
      <c r="I119" s="31"/>
      <c r="J119" s="147">
        <f>BK119</f>
        <v>0</v>
      </c>
      <c r="K119" s="31"/>
      <c r="L119" s="32"/>
      <c r="M119" s="81"/>
      <c r="N119" s="65"/>
      <c r="O119" s="82"/>
      <c r="P119" s="148">
        <f>P120+P155+P186</f>
        <v>0</v>
      </c>
      <c r="Q119" s="82"/>
      <c r="R119" s="148">
        <f>R120+R155+R186</f>
        <v>0</v>
      </c>
      <c r="S119" s="82"/>
      <c r="T119" s="149">
        <f>T120+T155+T186</f>
        <v>0</v>
      </c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T119" s="18" t="s">
        <v>70</v>
      </c>
      <c r="AU119" s="18" t="s">
        <v>121</v>
      </c>
      <c r="BK119" s="150">
        <f>BK120+BK155+BK186</f>
        <v>0</v>
      </c>
    </row>
    <row r="120" s="12" customFormat="1" ht="25.92" customHeight="1">
      <c r="A120" s="12"/>
      <c r="B120" s="151"/>
      <c r="C120" s="12"/>
      <c r="D120" s="152" t="s">
        <v>70</v>
      </c>
      <c r="E120" s="153" t="s">
        <v>1196</v>
      </c>
      <c r="F120" s="153" t="s">
        <v>1197</v>
      </c>
      <c r="G120" s="12"/>
      <c r="H120" s="12"/>
      <c r="I120" s="12"/>
      <c r="J120" s="154">
        <f>BK120</f>
        <v>0</v>
      </c>
      <c r="K120" s="12"/>
      <c r="L120" s="151"/>
      <c r="M120" s="155"/>
      <c r="N120" s="156"/>
      <c r="O120" s="156"/>
      <c r="P120" s="157">
        <f>SUM(P121:P154)</f>
        <v>0</v>
      </c>
      <c r="Q120" s="156"/>
      <c r="R120" s="157">
        <f>SUM(R121:R154)</f>
        <v>0</v>
      </c>
      <c r="S120" s="156"/>
      <c r="T120" s="158">
        <f>SUM(T121:T154)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52" t="s">
        <v>76</v>
      </c>
      <c r="AT120" s="159" t="s">
        <v>70</v>
      </c>
      <c r="AU120" s="159" t="s">
        <v>71</v>
      </c>
      <c r="AY120" s="152" t="s">
        <v>156</v>
      </c>
      <c r="BK120" s="160">
        <f>SUM(BK121:BK154)</f>
        <v>0</v>
      </c>
    </row>
    <row r="121" s="2" customFormat="1" ht="24.15" customHeight="1">
      <c r="A121" s="31"/>
      <c r="B121" s="163"/>
      <c r="C121" s="164" t="s">
        <v>76</v>
      </c>
      <c r="D121" s="164" t="s">
        <v>158</v>
      </c>
      <c r="E121" s="165" t="s">
        <v>1198</v>
      </c>
      <c r="F121" s="166" t="s">
        <v>1199</v>
      </c>
      <c r="G121" s="167" t="s">
        <v>427</v>
      </c>
      <c r="H121" s="168">
        <v>1</v>
      </c>
      <c r="I121" s="169">
        <v>0</v>
      </c>
      <c r="J121" s="169">
        <f>ROUND(I121*H121,2)</f>
        <v>0</v>
      </c>
      <c r="K121" s="166" t="s">
        <v>1</v>
      </c>
      <c r="L121" s="32"/>
      <c r="M121" s="170" t="s">
        <v>1</v>
      </c>
      <c r="N121" s="171" t="s">
        <v>36</v>
      </c>
      <c r="O121" s="172">
        <v>0</v>
      </c>
      <c r="P121" s="172">
        <f>O121*H121</f>
        <v>0</v>
      </c>
      <c r="Q121" s="172">
        <v>0</v>
      </c>
      <c r="R121" s="172">
        <f>Q121*H121</f>
        <v>0</v>
      </c>
      <c r="S121" s="172">
        <v>0</v>
      </c>
      <c r="T121" s="173">
        <f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174" t="s">
        <v>86</v>
      </c>
      <c r="AT121" s="174" t="s">
        <v>158</v>
      </c>
      <c r="AU121" s="174" t="s">
        <v>76</v>
      </c>
      <c r="AY121" s="18" t="s">
        <v>156</v>
      </c>
      <c r="BE121" s="175">
        <f>IF(N121="základní",J121,0)</f>
        <v>0</v>
      </c>
      <c r="BF121" s="175">
        <f>IF(N121="snížená",J121,0)</f>
        <v>0</v>
      </c>
      <c r="BG121" s="175">
        <f>IF(N121="zákl. přenesená",J121,0)</f>
        <v>0</v>
      </c>
      <c r="BH121" s="175">
        <f>IF(N121="sníž. přenesená",J121,0)</f>
        <v>0</v>
      </c>
      <c r="BI121" s="175">
        <f>IF(N121="nulová",J121,0)</f>
        <v>0</v>
      </c>
      <c r="BJ121" s="18" t="s">
        <v>76</v>
      </c>
      <c r="BK121" s="175">
        <f>ROUND(I121*H121,2)</f>
        <v>0</v>
      </c>
      <c r="BL121" s="18" t="s">
        <v>86</v>
      </c>
      <c r="BM121" s="174" t="s">
        <v>80</v>
      </c>
    </row>
    <row r="122" s="2" customFormat="1">
      <c r="A122" s="31"/>
      <c r="B122" s="32"/>
      <c r="C122" s="31"/>
      <c r="D122" s="176" t="s">
        <v>162</v>
      </c>
      <c r="E122" s="31"/>
      <c r="F122" s="177" t="s">
        <v>1199</v>
      </c>
      <c r="G122" s="31"/>
      <c r="H122" s="31"/>
      <c r="I122" s="31"/>
      <c r="J122" s="31"/>
      <c r="K122" s="31"/>
      <c r="L122" s="32"/>
      <c r="M122" s="178"/>
      <c r="N122" s="179"/>
      <c r="O122" s="69"/>
      <c r="P122" s="69"/>
      <c r="Q122" s="69"/>
      <c r="R122" s="69"/>
      <c r="S122" s="69"/>
      <c r="T122" s="70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T122" s="18" t="s">
        <v>162</v>
      </c>
      <c r="AU122" s="18" t="s">
        <v>76</v>
      </c>
    </row>
    <row r="123" s="2" customFormat="1" ht="16.5" customHeight="1">
      <c r="A123" s="31"/>
      <c r="B123" s="163"/>
      <c r="C123" s="164" t="s">
        <v>80</v>
      </c>
      <c r="D123" s="164" t="s">
        <v>158</v>
      </c>
      <c r="E123" s="165" t="s">
        <v>1200</v>
      </c>
      <c r="F123" s="166" t="s">
        <v>1201</v>
      </c>
      <c r="G123" s="167" t="s">
        <v>427</v>
      </c>
      <c r="H123" s="168">
        <v>1</v>
      </c>
      <c r="I123" s="169">
        <v>0</v>
      </c>
      <c r="J123" s="169">
        <f>ROUND(I123*H123,2)</f>
        <v>0</v>
      </c>
      <c r="K123" s="166" t="s">
        <v>1</v>
      </c>
      <c r="L123" s="32"/>
      <c r="M123" s="170" t="s">
        <v>1</v>
      </c>
      <c r="N123" s="171" t="s">
        <v>36</v>
      </c>
      <c r="O123" s="172">
        <v>0</v>
      </c>
      <c r="P123" s="172">
        <f>O123*H123</f>
        <v>0</v>
      </c>
      <c r="Q123" s="172">
        <v>0</v>
      </c>
      <c r="R123" s="172">
        <f>Q123*H123</f>
        <v>0</v>
      </c>
      <c r="S123" s="172">
        <v>0</v>
      </c>
      <c r="T123" s="173">
        <f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74" t="s">
        <v>86</v>
      </c>
      <c r="AT123" s="174" t="s">
        <v>158</v>
      </c>
      <c r="AU123" s="174" t="s">
        <v>76</v>
      </c>
      <c r="AY123" s="18" t="s">
        <v>156</v>
      </c>
      <c r="BE123" s="175">
        <f>IF(N123="základní",J123,0)</f>
        <v>0</v>
      </c>
      <c r="BF123" s="175">
        <f>IF(N123="snížená",J123,0)</f>
        <v>0</v>
      </c>
      <c r="BG123" s="175">
        <f>IF(N123="zákl. přenesená",J123,0)</f>
        <v>0</v>
      </c>
      <c r="BH123" s="175">
        <f>IF(N123="sníž. přenesená",J123,0)</f>
        <v>0</v>
      </c>
      <c r="BI123" s="175">
        <f>IF(N123="nulová",J123,0)</f>
        <v>0</v>
      </c>
      <c r="BJ123" s="18" t="s">
        <v>76</v>
      </c>
      <c r="BK123" s="175">
        <f>ROUND(I123*H123,2)</f>
        <v>0</v>
      </c>
      <c r="BL123" s="18" t="s">
        <v>86</v>
      </c>
      <c r="BM123" s="174" t="s">
        <v>86</v>
      </c>
    </row>
    <row r="124" s="2" customFormat="1">
      <c r="A124" s="31"/>
      <c r="B124" s="32"/>
      <c r="C124" s="31"/>
      <c r="D124" s="176" t="s">
        <v>162</v>
      </c>
      <c r="E124" s="31"/>
      <c r="F124" s="177" t="s">
        <v>1201</v>
      </c>
      <c r="G124" s="31"/>
      <c r="H124" s="31"/>
      <c r="I124" s="31"/>
      <c r="J124" s="31"/>
      <c r="K124" s="31"/>
      <c r="L124" s="32"/>
      <c r="M124" s="178"/>
      <c r="N124" s="179"/>
      <c r="O124" s="69"/>
      <c r="P124" s="69"/>
      <c r="Q124" s="69"/>
      <c r="R124" s="69"/>
      <c r="S124" s="69"/>
      <c r="T124" s="70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T124" s="18" t="s">
        <v>162</v>
      </c>
      <c r="AU124" s="18" t="s">
        <v>76</v>
      </c>
    </row>
    <row r="125" s="2" customFormat="1" ht="16.5" customHeight="1">
      <c r="A125" s="31"/>
      <c r="B125" s="163"/>
      <c r="C125" s="164" t="s">
        <v>83</v>
      </c>
      <c r="D125" s="164" t="s">
        <v>158</v>
      </c>
      <c r="E125" s="165" t="s">
        <v>1202</v>
      </c>
      <c r="F125" s="166" t="s">
        <v>1203</v>
      </c>
      <c r="G125" s="167" t="s">
        <v>427</v>
      </c>
      <c r="H125" s="168">
        <v>1</v>
      </c>
      <c r="I125" s="169">
        <v>0</v>
      </c>
      <c r="J125" s="169">
        <f>ROUND(I125*H125,2)</f>
        <v>0</v>
      </c>
      <c r="K125" s="166" t="s">
        <v>1</v>
      </c>
      <c r="L125" s="32"/>
      <c r="M125" s="170" t="s">
        <v>1</v>
      </c>
      <c r="N125" s="171" t="s">
        <v>36</v>
      </c>
      <c r="O125" s="172">
        <v>0</v>
      </c>
      <c r="P125" s="172">
        <f>O125*H125</f>
        <v>0</v>
      </c>
      <c r="Q125" s="172">
        <v>0</v>
      </c>
      <c r="R125" s="172">
        <f>Q125*H125</f>
        <v>0</v>
      </c>
      <c r="S125" s="172">
        <v>0</v>
      </c>
      <c r="T125" s="173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74" t="s">
        <v>86</v>
      </c>
      <c r="AT125" s="174" t="s">
        <v>158</v>
      </c>
      <c r="AU125" s="174" t="s">
        <v>76</v>
      </c>
      <c r="AY125" s="18" t="s">
        <v>156</v>
      </c>
      <c r="BE125" s="175">
        <f>IF(N125="základní",J125,0)</f>
        <v>0</v>
      </c>
      <c r="BF125" s="175">
        <f>IF(N125="snížená",J125,0)</f>
        <v>0</v>
      </c>
      <c r="BG125" s="175">
        <f>IF(N125="zákl. přenesená",J125,0)</f>
        <v>0</v>
      </c>
      <c r="BH125" s="175">
        <f>IF(N125="sníž. přenesená",J125,0)</f>
        <v>0</v>
      </c>
      <c r="BI125" s="175">
        <f>IF(N125="nulová",J125,0)</f>
        <v>0</v>
      </c>
      <c r="BJ125" s="18" t="s">
        <v>76</v>
      </c>
      <c r="BK125" s="175">
        <f>ROUND(I125*H125,2)</f>
        <v>0</v>
      </c>
      <c r="BL125" s="18" t="s">
        <v>86</v>
      </c>
      <c r="BM125" s="174" t="s">
        <v>92</v>
      </c>
    </row>
    <row r="126" s="2" customFormat="1">
      <c r="A126" s="31"/>
      <c r="B126" s="32"/>
      <c r="C126" s="31"/>
      <c r="D126" s="176" t="s">
        <v>162</v>
      </c>
      <c r="E126" s="31"/>
      <c r="F126" s="177" t="s">
        <v>1203</v>
      </c>
      <c r="G126" s="31"/>
      <c r="H126" s="31"/>
      <c r="I126" s="31"/>
      <c r="J126" s="31"/>
      <c r="K126" s="31"/>
      <c r="L126" s="32"/>
      <c r="M126" s="178"/>
      <c r="N126" s="179"/>
      <c r="O126" s="69"/>
      <c r="P126" s="69"/>
      <c r="Q126" s="69"/>
      <c r="R126" s="69"/>
      <c r="S126" s="69"/>
      <c r="T126" s="70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8" t="s">
        <v>162</v>
      </c>
      <c r="AU126" s="18" t="s">
        <v>76</v>
      </c>
    </row>
    <row r="127" s="2" customFormat="1" ht="16.5" customHeight="1">
      <c r="A127" s="31"/>
      <c r="B127" s="163"/>
      <c r="C127" s="164" t="s">
        <v>86</v>
      </c>
      <c r="D127" s="164" t="s">
        <v>158</v>
      </c>
      <c r="E127" s="165" t="s">
        <v>1204</v>
      </c>
      <c r="F127" s="166" t="s">
        <v>1205</v>
      </c>
      <c r="G127" s="167" t="s">
        <v>427</v>
      </c>
      <c r="H127" s="168">
        <v>3</v>
      </c>
      <c r="I127" s="169">
        <v>0</v>
      </c>
      <c r="J127" s="169">
        <f>ROUND(I127*H127,2)</f>
        <v>0</v>
      </c>
      <c r="K127" s="166" t="s">
        <v>1</v>
      </c>
      <c r="L127" s="32"/>
      <c r="M127" s="170" t="s">
        <v>1</v>
      </c>
      <c r="N127" s="171" t="s">
        <v>36</v>
      </c>
      <c r="O127" s="172">
        <v>0</v>
      </c>
      <c r="P127" s="172">
        <f>O127*H127</f>
        <v>0</v>
      </c>
      <c r="Q127" s="172">
        <v>0</v>
      </c>
      <c r="R127" s="172">
        <f>Q127*H127</f>
        <v>0</v>
      </c>
      <c r="S127" s="172">
        <v>0</v>
      </c>
      <c r="T127" s="173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74" t="s">
        <v>86</v>
      </c>
      <c r="AT127" s="174" t="s">
        <v>158</v>
      </c>
      <c r="AU127" s="174" t="s">
        <v>76</v>
      </c>
      <c r="AY127" s="18" t="s">
        <v>156</v>
      </c>
      <c r="BE127" s="175">
        <f>IF(N127="základní",J127,0)</f>
        <v>0</v>
      </c>
      <c r="BF127" s="175">
        <f>IF(N127="snížená",J127,0)</f>
        <v>0</v>
      </c>
      <c r="BG127" s="175">
        <f>IF(N127="zákl. přenesená",J127,0)</f>
        <v>0</v>
      </c>
      <c r="BH127" s="175">
        <f>IF(N127="sníž. přenesená",J127,0)</f>
        <v>0</v>
      </c>
      <c r="BI127" s="175">
        <f>IF(N127="nulová",J127,0)</f>
        <v>0</v>
      </c>
      <c r="BJ127" s="18" t="s">
        <v>76</v>
      </c>
      <c r="BK127" s="175">
        <f>ROUND(I127*H127,2)</f>
        <v>0</v>
      </c>
      <c r="BL127" s="18" t="s">
        <v>86</v>
      </c>
      <c r="BM127" s="174" t="s">
        <v>177</v>
      </c>
    </row>
    <row r="128" s="2" customFormat="1">
      <c r="A128" s="31"/>
      <c r="B128" s="32"/>
      <c r="C128" s="31"/>
      <c r="D128" s="176" t="s">
        <v>162</v>
      </c>
      <c r="E128" s="31"/>
      <c r="F128" s="177" t="s">
        <v>1205</v>
      </c>
      <c r="G128" s="31"/>
      <c r="H128" s="31"/>
      <c r="I128" s="31"/>
      <c r="J128" s="31"/>
      <c r="K128" s="31"/>
      <c r="L128" s="32"/>
      <c r="M128" s="178"/>
      <c r="N128" s="179"/>
      <c r="O128" s="69"/>
      <c r="P128" s="69"/>
      <c r="Q128" s="69"/>
      <c r="R128" s="69"/>
      <c r="S128" s="69"/>
      <c r="T128" s="70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8" t="s">
        <v>162</v>
      </c>
      <c r="AU128" s="18" t="s">
        <v>76</v>
      </c>
    </row>
    <row r="129" s="2" customFormat="1" ht="16.5" customHeight="1">
      <c r="A129" s="31"/>
      <c r="B129" s="163"/>
      <c r="C129" s="164" t="s">
        <v>89</v>
      </c>
      <c r="D129" s="164" t="s">
        <v>158</v>
      </c>
      <c r="E129" s="165" t="s">
        <v>1206</v>
      </c>
      <c r="F129" s="166" t="s">
        <v>1207</v>
      </c>
      <c r="G129" s="167" t="s">
        <v>427</v>
      </c>
      <c r="H129" s="168">
        <v>3</v>
      </c>
      <c r="I129" s="169">
        <v>0</v>
      </c>
      <c r="J129" s="169">
        <f>ROUND(I129*H129,2)</f>
        <v>0</v>
      </c>
      <c r="K129" s="166" t="s">
        <v>1</v>
      </c>
      <c r="L129" s="32"/>
      <c r="M129" s="170" t="s">
        <v>1</v>
      </c>
      <c r="N129" s="171" t="s">
        <v>36</v>
      </c>
      <c r="O129" s="172">
        <v>0</v>
      </c>
      <c r="P129" s="172">
        <f>O129*H129</f>
        <v>0</v>
      </c>
      <c r="Q129" s="172">
        <v>0</v>
      </c>
      <c r="R129" s="172">
        <f>Q129*H129</f>
        <v>0</v>
      </c>
      <c r="S129" s="172">
        <v>0</v>
      </c>
      <c r="T129" s="173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74" t="s">
        <v>86</v>
      </c>
      <c r="AT129" s="174" t="s">
        <v>158</v>
      </c>
      <c r="AU129" s="174" t="s">
        <v>76</v>
      </c>
      <c r="AY129" s="18" t="s">
        <v>156</v>
      </c>
      <c r="BE129" s="175">
        <f>IF(N129="základní",J129,0)</f>
        <v>0</v>
      </c>
      <c r="BF129" s="175">
        <f>IF(N129="snížená",J129,0)</f>
        <v>0</v>
      </c>
      <c r="BG129" s="175">
        <f>IF(N129="zákl. přenesená",J129,0)</f>
        <v>0</v>
      </c>
      <c r="BH129" s="175">
        <f>IF(N129="sníž. přenesená",J129,0)</f>
        <v>0</v>
      </c>
      <c r="BI129" s="175">
        <f>IF(N129="nulová",J129,0)</f>
        <v>0</v>
      </c>
      <c r="BJ129" s="18" t="s">
        <v>76</v>
      </c>
      <c r="BK129" s="175">
        <f>ROUND(I129*H129,2)</f>
        <v>0</v>
      </c>
      <c r="BL129" s="18" t="s">
        <v>86</v>
      </c>
      <c r="BM129" s="174" t="s">
        <v>104</v>
      </c>
    </row>
    <row r="130" s="2" customFormat="1">
      <c r="A130" s="31"/>
      <c r="B130" s="32"/>
      <c r="C130" s="31"/>
      <c r="D130" s="176" t="s">
        <v>162</v>
      </c>
      <c r="E130" s="31"/>
      <c r="F130" s="177" t="s">
        <v>1207</v>
      </c>
      <c r="G130" s="31"/>
      <c r="H130" s="31"/>
      <c r="I130" s="31"/>
      <c r="J130" s="31"/>
      <c r="K130" s="31"/>
      <c r="L130" s="32"/>
      <c r="M130" s="178"/>
      <c r="N130" s="179"/>
      <c r="O130" s="69"/>
      <c r="P130" s="69"/>
      <c r="Q130" s="69"/>
      <c r="R130" s="69"/>
      <c r="S130" s="69"/>
      <c r="T130" s="70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8" t="s">
        <v>162</v>
      </c>
      <c r="AU130" s="18" t="s">
        <v>76</v>
      </c>
    </row>
    <row r="131" s="2" customFormat="1" ht="24.15" customHeight="1">
      <c r="A131" s="31"/>
      <c r="B131" s="163"/>
      <c r="C131" s="164" t="s">
        <v>92</v>
      </c>
      <c r="D131" s="164" t="s">
        <v>158</v>
      </c>
      <c r="E131" s="165" t="s">
        <v>1208</v>
      </c>
      <c r="F131" s="166" t="s">
        <v>1209</v>
      </c>
      <c r="G131" s="167" t="s">
        <v>427</v>
      </c>
      <c r="H131" s="168">
        <v>24</v>
      </c>
      <c r="I131" s="169">
        <v>0</v>
      </c>
      <c r="J131" s="169">
        <f>ROUND(I131*H131,2)</f>
        <v>0</v>
      </c>
      <c r="K131" s="166" t="s">
        <v>1</v>
      </c>
      <c r="L131" s="32"/>
      <c r="M131" s="170" t="s">
        <v>1</v>
      </c>
      <c r="N131" s="171" t="s">
        <v>36</v>
      </c>
      <c r="O131" s="172">
        <v>0</v>
      </c>
      <c r="P131" s="172">
        <f>O131*H131</f>
        <v>0</v>
      </c>
      <c r="Q131" s="172">
        <v>0</v>
      </c>
      <c r="R131" s="172">
        <f>Q131*H131</f>
        <v>0</v>
      </c>
      <c r="S131" s="172">
        <v>0</v>
      </c>
      <c r="T131" s="173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74" t="s">
        <v>86</v>
      </c>
      <c r="AT131" s="174" t="s">
        <v>158</v>
      </c>
      <c r="AU131" s="174" t="s">
        <v>76</v>
      </c>
      <c r="AY131" s="18" t="s">
        <v>156</v>
      </c>
      <c r="BE131" s="175">
        <f>IF(N131="základní",J131,0)</f>
        <v>0</v>
      </c>
      <c r="BF131" s="175">
        <f>IF(N131="snížená",J131,0)</f>
        <v>0</v>
      </c>
      <c r="BG131" s="175">
        <f>IF(N131="zákl. přenesená",J131,0)</f>
        <v>0</v>
      </c>
      <c r="BH131" s="175">
        <f>IF(N131="sníž. přenesená",J131,0)</f>
        <v>0</v>
      </c>
      <c r="BI131" s="175">
        <f>IF(N131="nulová",J131,0)</f>
        <v>0</v>
      </c>
      <c r="BJ131" s="18" t="s">
        <v>76</v>
      </c>
      <c r="BK131" s="175">
        <f>ROUND(I131*H131,2)</f>
        <v>0</v>
      </c>
      <c r="BL131" s="18" t="s">
        <v>86</v>
      </c>
      <c r="BM131" s="174" t="s">
        <v>8</v>
      </c>
    </row>
    <row r="132" s="2" customFormat="1">
      <c r="A132" s="31"/>
      <c r="B132" s="32"/>
      <c r="C132" s="31"/>
      <c r="D132" s="176" t="s">
        <v>162</v>
      </c>
      <c r="E132" s="31"/>
      <c r="F132" s="177" t="s">
        <v>1209</v>
      </c>
      <c r="G132" s="31"/>
      <c r="H132" s="31"/>
      <c r="I132" s="31"/>
      <c r="J132" s="31"/>
      <c r="K132" s="31"/>
      <c r="L132" s="32"/>
      <c r="M132" s="178"/>
      <c r="N132" s="179"/>
      <c r="O132" s="69"/>
      <c r="P132" s="69"/>
      <c r="Q132" s="69"/>
      <c r="R132" s="69"/>
      <c r="S132" s="69"/>
      <c r="T132" s="70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T132" s="18" t="s">
        <v>162</v>
      </c>
      <c r="AU132" s="18" t="s">
        <v>76</v>
      </c>
    </row>
    <row r="133" s="2" customFormat="1" ht="24.15" customHeight="1">
      <c r="A133" s="31"/>
      <c r="B133" s="163"/>
      <c r="C133" s="164" t="s">
        <v>95</v>
      </c>
      <c r="D133" s="164" t="s">
        <v>158</v>
      </c>
      <c r="E133" s="165" t="s">
        <v>1210</v>
      </c>
      <c r="F133" s="166" t="s">
        <v>1211</v>
      </c>
      <c r="G133" s="167" t="s">
        <v>427</v>
      </c>
      <c r="H133" s="168">
        <v>45</v>
      </c>
      <c r="I133" s="169">
        <v>0</v>
      </c>
      <c r="J133" s="169">
        <f>ROUND(I133*H133,2)</f>
        <v>0</v>
      </c>
      <c r="K133" s="166" t="s">
        <v>1</v>
      </c>
      <c r="L133" s="32"/>
      <c r="M133" s="170" t="s">
        <v>1</v>
      </c>
      <c r="N133" s="171" t="s">
        <v>36</v>
      </c>
      <c r="O133" s="172">
        <v>0</v>
      </c>
      <c r="P133" s="172">
        <f>O133*H133</f>
        <v>0</v>
      </c>
      <c r="Q133" s="172">
        <v>0</v>
      </c>
      <c r="R133" s="172">
        <f>Q133*H133</f>
        <v>0</v>
      </c>
      <c r="S133" s="172">
        <v>0</v>
      </c>
      <c r="T133" s="173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74" t="s">
        <v>86</v>
      </c>
      <c r="AT133" s="174" t="s">
        <v>158</v>
      </c>
      <c r="AU133" s="174" t="s">
        <v>76</v>
      </c>
      <c r="AY133" s="18" t="s">
        <v>156</v>
      </c>
      <c r="BE133" s="175">
        <f>IF(N133="základní",J133,0)</f>
        <v>0</v>
      </c>
      <c r="BF133" s="175">
        <f>IF(N133="snížená",J133,0)</f>
        <v>0</v>
      </c>
      <c r="BG133" s="175">
        <f>IF(N133="zákl. přenesená",J133,0)</f>
        <v>0</v>
      </c>
      <c r="BH133" s="175">
        <f>IF(N133="sníž. přenesená",J133,0)</f>
        <v>0</v>
      </c>
      <c r="BI133" s="175">
        <f>IF(N133="nulová",J133,0)</f>
        <v>0</v>
      </c>
      <c r="BJ133" s="18" t="s">
        <v>76</v>
      </c>
      <c r="BK133" s="175">
        <f>ROUND(I133*H133,2)</f>
        <v>0</v>
      </c>
      <c r="BL133" s="18" t="s">
        <v>86</v>
      </c>
      <c r="BM133" s="174" t="s">
        <v>188</v>
      </c>
    </row>
    <row r="134" s="2" customFormat="1">
      <c r="A134" s="31"/>
      <c r="B134" s="32"/>
      <c r="C134" s="31"/>
      <c r="D134" s="176" t="s">
        <v>162</v>
      </c>
      <c r="E134" s="31"/>
      <c r="F134" s="177" t="s">
        <v>1211</v>
      </c>
      <c r="G134" s="31"/>
      <c r="H134" s="31"/>
      <c r="I134" s="31"/>
      <c r="J134" s="31"/>
      <c r="K134" s="31"/>
      <c r="L134" s="32"/>
      <c r="M134" s="178"/>
      <c r="N134" s="179"/>
      <c r="O134" s="69"/>
      <c r="P134" s="69"/>
      <c r="Q134" s="69"/>
      <c r="R134" s="69"/>
      <c r="S134" s="69"/>
      <c r="T134" s="70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T134" s="18" t="s">
        <v>162</v>
      </c>
      <c r="AU134" s="18" t="s">
        <v>76</v>
      </c>
    </row>
    <row r="135" s="2" customFormat="1" ht="16.5" customHeight="1">
      <c r="A135" s="31"/>
      <c r="B135" s="163"/>
      <c r="C135" s="164" t="s">
        <v>177</v>
      </c>
      <c r="D135" s="164" t="s">
        <v>158</v>
      </c>
      <c r="E135" s="165" t="s">
        <v>1142</v>
      </c>
      <c r="F135" s="166" t="s">
        <v>1212</v>
      </c>
      <c r="G135" s="167" t="s">
        <v>427</v>
      </c>
      <c r="H135" s="168">
        <v>58</v>
      </c>
      <c r="I135" s="169">
        <v>0</v>
      </c>
      <c r="J135" s="169">
        <f>ROUND(I135*H135,2)</f>
        <v>0</v>
      </c>
      <c r="K135" s="166" t="s">
        <v>1</v>
      </c>
      <c r="L135" s="32"/>
      <c r="M135" s="170" t="s">
        <v>1</v>
      </c>
      <c r="N135" s="171" t="s">
        <v>36</v>
      </c>
      <c r="O135" s="172">
        <v>0</v>
      </c>
      <c r="P135" s="172">
        <f>O135*H135</f>
        <v>0</v>
      </c>
      <c r="Q135" s="172">
        <v>0</v>
      </c>
      <c r="R135" s="172">
        <f>Q135*H135</f>
        <v>0</v>
      </c>
      <c r="S135" s="172">
        <v>0</v>
      </c>
      <c r="T135" s="173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4" t="s">
        <v>86</v>
      </c>
      <c r="AT135" s="174" t="s">
        <v>158</v>
      </c>
      <c r="AU135" s="174" t="s">
        <v>76</v>
      </c>
      <c r="AY135" s="18" t="s">
        <v>156</v>
      </c>
      <c r="BE135" s="175">
        <f>IF(N135="základní",J135,0)</f>
        <v>0</v>
      </c>
      <c r="BF135" s="175">
        <f>IF(N135="snížená",J135,0)</f>
        <v>0</v>
      </c>
      <c r="BG135" s="175">
        <f>IF(N135="zákl. přenesená",J135,0)</f>
        <v>0</v>
      </c>
      <c r="BH135" s="175">
        <f>IF(N135="sníž. přenesená",J135,0)</f>
        <v>0</v>
      </c>
      <c r="BI135" s="175">
        <f>IF(N135="nulová",J135,0)</f>
        <v>0</v>
      </c>
      <c r="BJ135" s="18" t="s">
        <v>76</v>
      </c>
      <c r="BK135" s="175">
        <f>ROUND(I135*H135,2)</f>
        <v>0</v>
      </c>
      <c r="BL135" s="18" t="s">
        <v>86</v>
      </c>
      <c r="BM135" s="174" t="s">
        <v>193</v>
      </c>
    </row>
    <row r="136" s="2" customFormat="1">
      <c r="A136" s="31"/>
      <c r="B136" s="32"/>
      <c r="C136" s="31"/>
      <c r="D136" s="176" t="s">
        <v>162</v>
      </c>
      <c r="E136" s="31"/>
      <c r="F136" s="177" t="s">
        <v>1212</v>
      </c>
      <c r="G136" s="31"/>
      <c r="H136" s="31"/>
      <c r="I136" s="31"/>
      <c r="J136" s="31"/>
      <c r="K136" s="31"/>
      <c r="L136" s="32"/>
      <c r="M136" s="178"/>
      <c r="N136" s="179"/>
      <c r="O136" s="69"/>
      <c r="P136" s="69"/>
      <c r="Q136" s="69"/>
      <c r="R136" s="69"/>
      <c r="S136" s="69"/>
      <c r="T136" s="70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T136" s="18" t="s">
        <v>162</v>
      </c>
      <c r="AU136" s="18" t="s">
        <v>76</v>
      </c>
    </row>
    <row r="137" s="2" customFormat="1" ht="16.5" customHeight="1">
      <c r="A137" s="31"/>
      <c r="B137" s="163"/>
      <c r="C137" s="164" t="s">
        <v>98</v>
      </c>
      <c r="D137" s="164" t="s">
        <v>158</v>
      </c>
      <c r="E137" s="165" t="s">
        <v>1150</v>
      </c>
      <c r="F137" s="166" t="s">
        <v>1100</v>
      </c>
      <c r="G137" s="167" t="s">
        <v>427</v>
      </c>
      <c r="H137" s="168">
        <v>58</v>
      </c>
      <c r="I137" s="169">
        <v>0</v>
      </c>
      <c r="J137" s="169">
        <f>ROUND(I137*H137,2)</f>
        <v>0</v>
      </c>
      <c r="K137" s="166" t="s">
        <v>1</v>
      </c>
      <c r="L137" s="32"/>
      <c r="M137" s="170" t="s">
        <v>1</v>
      </c>
      <c r="N137" s="171" t="s">
        <v>36</v>
      </c>
      <c r="O137" s="172">
        <v>0</v>
      </c>
      <c r="P137" s="172">
        <f>O137*H137</f>
        <v>0</v>
      </c>
      <c r="Q137" s="172">
        <v>0</v>
      </c>
      <c r="R137" s="172">
        <f>Q137*H137</f>
        <v>0</v>
      </c>
      <c r="S137" s="172">
        <v>0</v>
      </c>
      <c r="T137" s="173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4" t="s">
        <v>86</v>
      </c>
      <c r="AT137" s="174" t="s">
        <v>158</v>
      </c>
      <c r="AU137" s="174" t="s">
        <v>76</v>
      </c>
      <c r="AY137" s="18" t="s">
        <v>156</v>
      </c>
      <c r="BE137" s="175">
        <f>IF(N137="základní",J137,0)</f>
        <v>0</v>
      </c>
      <c r="BF137" s="175">
        <f>IF(N137="snížená",J137,0)</f>
        <v>0</v>
      </c>
      <c r="BG137" s="175">
        <f>IF(N137="zákl. přenesená",J137,0)</f>
        <v>0</v>
      </c>
      <c r="BH137" s="175">
        <f>IF(N137="sníž. přenesená",J137,0)</f>
        <v>0</v>
      </c>
      <c r="BI137" s="175">
        <f>IF(N137="nulová",J137,0)</f>
        <v>0</v>
      </c>
      <c r="BJ137" s="18" t="s">
        <v>76</v>
      </c>
      <c r="BK137" s="175">
        <f>ROUND(I137*H137,2)</f>
        <v>0</v>
      </c>
      <c r="BL137" s="18" t="s">
        <v>86</v>
      </c>
      <c r="BM137" s="174" t="s">
        <v>198</v>
      </c>
    </row>
    <row r="138" s="2" customFormat="1">
      <c r="A138" s="31"/>
      <c r="B138" s="32"/>
      <c r="C138" s="31"/>
      <c r="D138" s="176" t="s">
        <v>162</v>
      </c>
      <c r="E138" s="31"/>
      <c r="F138" s="177" t="s">
        <v>1100</v>
      </c>
      <c r="G138" s="31"/>
      <c r="H138" s="31"/>
      <c r="I138" s="31"/>
      <c r="J138" s="31"/>
      <c r="K138" s="31"/>
      <c r="L138" s="32"/>
      <c r="M138" s="178"/>
      <c r="N138" s="179"/>
      <c r="O138" s="69"/>
      <c r="P138" s="69"/>
      <c r="Q138" s="69"/>
      <c r="R138" s="69"/>
      <c r="S138" s="69"/>
      <c r="T138" s="70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T138" s="18" t="s">
        <v>162</v>
      </c>
      <c r="AU138" s="18" t="s">
        <v>76</v>
      </c>
    </row>
    <row r="139" s="2" customFormat="1" ht="16.5" customHeight="1">
      <c r="A139" s="31"/>
      <c r="B139" s="163"/>
      <c r="C139" s="164" t="s">
        <v>104</v>
      </c>
      <c r="D139" s="164" t="s">
        <v>158</v>
      </c>
      <c r="E139" s="165" t="s">
        <v>1213</v>
      </c>
      <c r="F139" s="166" t="s">
        <v>1214</v>
      </c>
      <c r="G139" s="167" t="s">
        <v>427</v>
      </c>
      <c r="H139" s="168">
        <v>69</v>
      </c>
      <c r="I139" s="169">
        <v>0</v>
      </c>
      <c r="J139" s="169">
        <f>ROUND(I139*H139,2)</f>
        <v>0</v>
      </c>
      <c r="K139" s="166" t="s">
        <v>1</v>
      </c>
      <c r="L139" s="32"/>
      <c r="M139" s="170" t="s">
        <v>1</v>
      </c>
      <c r="N139" s="171" t="s">
        <v>36</v>
      </c>
      <c r="O139" s="172">
        <v>0</v>
      </c>
      <c r="P139" s="172">
        <f>O139*H139</f>
        <v>0</v>
      </c>
      <c r="Q139" s="172">
        <v>0</v>
      </c>
      <c r="R139" s="172">
        <f>Q139*H139</f>
        <v>0</v>
      </c>
      <c r="S139" s="172">
        <v>0</v>
      </c>
      <c r="T139" s="173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4" t="s">
        <v>86</v>
      </c>
      <c r="AT139" s="174" t="s">
        <v>158</v>
      </c>
      <c r="AU139" s="174" t="s">
        <v>76</v>
      </c>
      <c r="AY139" s="18" t="s">
        <v>156</v>
      </c>
      <c r="BE139" s="175">
        <f>IF(N139="základní",J139,0)</f>
        <v>0</v>
      </c>
      <c r="BF139" s="175">
        <f>IF(N139="snížená",J139,0)</f>
        <v>0</v>
      </c>
      <c r="BG139" s="175">
        <f>IF(N139="zákl. přenesená",J139,0)</f>
        <v>0</v>
      </c>
      <c r="BH139" s="175">
        <f>IF(N139="sníž. přenesená",J139,0)</f>
        <v>0</v>
      </c>
      <c r="BI139" s="175">
        <f>IF(N139="nulová",J139,0)</f>
        <v>0</v>
      </c>
      <c r="BJ139" s="18" t="s">
        <v>76</v>
      </c>
      <c r="BK139" s="175">
        <f>ROUND(I139*H139,2)</f>
        <v>0</v>
      </c>
      <c r="BL139" s="18" t="s">
        <v>86</v>
      </c>
      <c r="BM139" s="174" t="s">
        <v>202</v>
      </c>
    </row>
    <row r="140" s="2" customFormat="1">
      <c r="A140" s="31"/>
      <c r="B140" s="32"/>
      <c r="C140" s="31"/>
      <c r="D140" s="176" t="s">
        <v>162</v>
      </c>
      <c r="E140" s="31"/>
      <c r="F140" s="177" t="s">
        <v>1214</v>
      </c>
      <c r="G140" s="31"/>
      <c r="H140" s="31"/>
      <c r="I140" s="31"/>
      <c r="J140" s="31"/>
      <c r="K140" s="31"/>
      <c r="L140" s="32"/>
      <c r="M140" s="178"/>
      <c r="N140" s="179"/>
      <c r="O140" s="69"/>
      <c r="P140" s="69"/>
      <c r="Q140" s="69"/>
      <c r="R140" s="69"/>
      <c r="S140" s="69"/>
      <c r="T140" s="70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T140" s="18" t="s">
        <v>162</v>
      </c>
      <c r="AU140" s="18" t="s">
        <v>76</v>
      </c>
    </row>
    <row r="141" s="2" customFormat="1" ht="16.5" customHeight="1">
      <c r="A141" s="31"/>
      <c r="B141" s="163"/>
      <c r="C141" s="164" t="s">
        <v>107</v>
      </c>
      <c r="D141" s="164" t="s">
        <v>158</v>
      </c>
      <c r="E141" s="165" t="s">
        <v>1215</v>
      </c>
      <c r="F141" s="166" t="s">
        <v>1216</v>
      </c>
      <c r="G141" s="167" t="s">
        <v>1217</v>
      </c>
      <c r="H141" s="168">
        <v>69</v>
      </c>
      <c r="I141" s="169">
        <v>0</v>
      </c>
      <c r="J141" s="169">
        <f>ROUND(I141*H141,2)</f>
        <v>0</v>
      </c>
      <c r="K141" s="166" t="s">
        <v>1</v>
      </c>
      <c r="L141" s="32"/>
      <c r="M141" s="170" t="s">
        <v>1</v>
      </c>
      <c r="N141" s="171" t="s">
        <v>36</v>
      </c>
      <c r="O141" s="172">
        <v>0</v>
      </c>
      <c r="P141" s="172">
        <f>O141*H141</f>
        <v>0</v>
      </c>
      <c r="Q141" s="172">
        <v>0</v>
      </c>
      <c r="R141" s="172">
        <f>Q141*H141</f>
        <v>0</v>
      </c>
      <c r="S141" s="172">
        <v>0</v>
      </c>
      <c r="T141" s="173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4" t="s">
        <v>86</v>
      </c>
      <c r="AT141" s="174" t="s">
        <v>158</v>
      </c>
      <c r="AU141" s="174" t="s">
        <v>76</v>
      </c>
      <c r="AY141" s="18" t="s">
        <v>156</v>
      </c>
      <c r="BE141" s="175">
        <f>IF(N141="základní",J141,0)</f>
        <v>0</v>
      </c>
      <c r="BF141" s="175">
        <f>IF(N141="snížená",J141,0)</f>
        <v>0</v>
      </c>
      <c r="BG141" s="175">
        <f>IF(N141="zákl. přenesená",J141,0)</f>
        <v>0</v>
      </c>
      <c r="BH141" s="175">
        <f>IF(N141="sníž. přenesená",J141,0)</f>
        <v>0</v>
      </c>
      <c r="BI141" s="175">
        <f>IF(N141="nulová",J141,0)</f>
        <v>0</v>
      </c>
      <c r="BJ141" s="18" t="s">
        <v>76</v>
      </c>
      <c r="BK141" s="175">
        <f>ROUND(I141*H141,2)</f>
        <v>0</v>
      </c>
      <c r="BL141" s="18" t="s">
        <v>86</v>
      </c>
      <c r="BM141" s="174" t="s">
        <v>208</v>
      </c>
    </row>
    <row r="142" s="2" customFormat="1">
      <c r="A142" s="31"/>
      <c r="B142" s="32"/>
      <c r="C142" s="31"/>
      <c r="D142" s="176" t="s">
        <v>162</v>
      </c>
      <c r="E142" s="31"/>
      <c r="F142" s="177" t="s">
        <v>1216</v>
      </c>
      <c r="G142" s="31"/>
      <c r="H142" s="31"/>
      <c r="I142" s="31"/>
      <c r="J142" s="31"/>
      <c r="K142" s="31"/>
      <c r="L142" s="32"/>
      <c r="M142" s="178"/>
      <c r="N142" s="179"/>
      <c r="O142" s="69"/>
      <c r="P142" s="69"/>
      <c r="Q142" s="69"/>
      <c r="R142" s="69"/>
      <c r="S142" s="69"/>
      <c r="T142" s="70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T142" s="18" t="s">
        <v>162</v>
      </c>
      <c r="AU142" s="18" t="s">
        <v>76</v>
      </c>
    </row>
    <row r="143" s="2" customFormat="1" ht="16.5" customHeight="1">
      <c r="A143" s="31"/>
      <c r="B143" s="163"/>
      <c r="C143" s="164" t="s">
        <v>8</v>
      </c>
      <c r="D143" s="164" t="s">
        <v>158</v>
      </c>
      <c r="E143" s="165" t="s">
        <v>1218</v>
      </c>
      <c r="F143" s="166" t="s">
        <v>1219</v>
      </c>
      <c r="G143" s="167" t="s">
        <v>427</v>
      </c>
      <c r="H143" s="168">
        <v>3</v>
      </c>
      <c r="I143" s="169">
        <v>0</v>
      </c>
      <c r="J143" s="169">
        <f>ROUND(I143*H143,2)</f>
        <v>0</v>
      </c>
      <c r="K143" s="166" t="s">
        <v>1</v>
      </c>
      <c r="L143" s="32"/>
      <c r="M143" s="170" t="s">
        <v>1</v>
      </c>
      <c r="N143" s="171" t="s">
        <v>36</v>
      </c>
      <c r="O143" s="172">
        <v>0</v>
      </c>
      <c r="P143" s="172">
        <f>O143*H143</f>
        <v>0</v>
      </c>
      <c r="Q143" s="172">
        <v>0</v>
      </c>
      <c r="R143" s="172">
        <f>Q143*H143</f>
        <v>0</v>
      </c>
      <c r="S143" s="172">
        <v>0</v>
      </c>
      <c r="T143" s="173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4" t="s">
        <v>86</v>
      </c>
      <c r="AT143" s="174" t="s">
        <v>158</v>
      </c>
      <c r="AU143" s="174" t="s">
        <v>76</v>
      </c>
      <c r="AY143" s="18" t="s">
        <v>156</v>
      </c>
      <c r="BE143" s="175">
        <f>IF(N143="základní",J143,0)</f>
        <v>0</v>
      </c>
      <c r="BF143" s="175">
        <f>IF(N143="snížená",J143,0)</f>
        <v>0</v>
      </c>
      <c r="BG143" s="175">
        <f>IF(N143="zákl. přenesená",J143,0)</f>
        <v>0</v>
      </c>
      <c r="BH143" s="175">
        <f>IF(N143="sníž. přenesená",J143,0)</f>
        <v>0</v>
      </c>
      <c r="BI143" s="175">
        <f>IF(N143="nulová",J143,0)</f>
        <v>0</v>
      </c>
      <c r="BJ143" s="18" t="s">
        <v>76</v>
      </c>
      <c r="BK143" s="175">
        <f>ROUND(I143*H143,2)</f>
        <v>0</v>
      </c>
      <c r="BL143" s="18" t="s">
        <v>86</v>
      </c>
      <c r="BM143" s="174" t="s">
        <v>213</v>
      </c>
    </row>
    <row r="144" s="2" customFormat="1">
      <c r="A144" s="31"/>
      <c r="B144" s="32"/>
      <c r="C144" s="31"/>
      <c r="D144" s="176" t="s">
        <v>162</v>
      </c>
      <c r="E144" s="31"/>
      <c r="F144" s="177" t="s">
        <v>1219</v>
      </c>
      <c r="G144" s="31"/>
      <c r="H144" s="31"/>
      <c r="I144" s="31"/>
      <c r="J144" s="31"/>
      <c r="K144" s="31"/>
      <c r="L144" s="32"/>
      <c r="M144" s="178"/>
      <c r="N144" s="179"/>
      <c r="O144" s="69"/>
      <c r="P144" s="69"/>
      <c r="Q144" s="69"/>
      <c r="R144" s="69"/>
      <c r="S144" s="69"/>
      <c r="T144" s="70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T144" s="18" t="s">
        <v>162</v>
      </c>
      <c r="AU144" s="18" t="s">
        <v>76</v>
      </c>
    </row>
    <row r="145" s="2" customFormat="1" ht="16.5" customHeight="1">
      <c r="A145" s="31"/>
      <c r="B145" s="163"/>
      <c r="C145" s="164" t="s">
        <v>215</v>
      </c>
      <c r="D145" s="164" t="s">
        <v>158</v>
      </c>
      <c r="E145" s="165" t="s">
        <v>1220</v>
      </c>
      <c r="F145" s="166" t="s">
        <v>1221</v>
      </c>
      <c r="G145" s="167" t="s">
        <v>427</v>
      </c>
      <c r="H145" s="168">
        <v>40</v>
      </c>
      <c r="I145" s="169">
        <v>0</v>
      </c>
      <c r="J145" s="169">
        <f>ROUND(I145*H145,2)</f>
        <v>0</v>
      </c>
      <c r="K145" s="166" t="s">
        <v>1</v>
      </c>
      <c r="L145" s="32"/>
      <c r="M145" s="170" t="s">
        <v>1</v>
      </c>
      <c r="N145" s="171" t="s">
        <v>36</v>
      </c>
      <c r="O145" s="172">
        <v>0</v>
      </c>
      <c r="P145" s="172">
        <f>O145*H145</f>
        <v>0</v>
      </c>
      <c r="Q145" s="172">
        <v>0</v>
      </c>
      <c r="R145" s="172">
        <f>Q145*H145</f>
        <v>0</v>
      </c>
      <c r="S145" s="172">
        <v>0</v>
      </c>
      <c r="T145" s="173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4" t="s">
        <v>86</v>
      </c>
      <c r="AT145" s="174" t="s">
        <v>158</v>
      </c>
      <c r="AU145" s="174" t="s">
        <v>76</v>
      </c>
      <c r="AY145" s="18" t="s">
        <v>156</v>
      </c>
      <c r="BE145" s="175">
        <f>IF(N145="základní",J145,0)</f>
        <v>0</v>
      </c>
      <c r="BF145" s="175">
        <f>IF(N145="snížená",J145,0)</f>
        <v>0</v>
      </c>
      <c r="BG145" s="175">
        <f>IF(N145="zákl. přenesená",J145,0)</f>
        <v>0</v>
      </c>
      <c r="BH145" s="175">
        <f>IF(N145="sníž. přenesená",J145,0)</f>
        <v>0</v>
      </c>
      <c r="BI145" s="175">
        <f>IF(N145="nulová",J145,0)</f>
        <v>0</v>
      </c>
      <c r="BJ145" s="18" t="s">
        <v>76</v>
      </c>
      <c r="BK145" s="175">
        <f>ROUND(I145*H145,2)</f>
        <v>0</v>
      </c>
      <c r="BL145" s="18" t="s">
        <v>86</v>
      </c>
      <c r="BM145" s="174" t="s">
        <v>218</v>
      </c>
    </row>
    <row r="146" s="2" customFormat="1">
      <c r="A146" s="31"/>
      <c r="B146" s="32"/>
      <c r="C146" s="31"/>
      <c r="D146" s="176" t="s">
        <v>162</v>
      </c>
      <c r="E146" s="31"/>
      <c r="F146" s="177" t="s">
        <v>1221</v>
      </c>
      <c r="G146" s="31"/>
      <c r="H146" s="31"/>
      <c r="I146" s="31"/>
      <c r="J146" s="31"/>
      <c r="K146" s="31"/>
      <c r="L146" s="32"/>
      <c r="M146" s="178"/>
      <c r="N146" s="179"/>
      <c r="O146" s="69"/>
      <c r="P146" s="69"/>
      <c r="Q146" s="69"/>
      <c r="R146" s="69"/>
      <c r="S146" s="69"/>
      <c r="T146" s="70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T146" s="18" t="s">
        <v>162</v>
      </c>
      <c r="AU146" s="18" t="s">
        <v>76</v>
      </c>
    </row>
    <row r="147" s="2" customFormat="1" ht="16.5" customHeight="1">
      <c r="A147" s="31"/>
      <c r="B147" s="163"/>
      <c r="C147" s="164" t="s">
        <v>188</v>
      </c>
      <c r="D147" s="164" t="s">
        <v>158</v>
      </c>
      <c r="E147" s="165" t="s">
        <v>1222</v>
      </c>
      <c r="F147" s="166" t="s">
        <v>1223</v>
      </c>
      <c r="G147" s="167" t="s">
        <v>427</v>
      </c>
      <c r="H147" s="168">
        <v>40</v>
      </c>
      <c r="I147" s="169">
        <v>0</v>
      </c>
      <c r="J147" s="169">
        <f>ROUND(I147*H147,2)</f>
        <v>0</v>
      </c>
      <c r="K147" s="166" t="s">
        <v>1</v>
      </c>
      <c r="L147" s="32"/>
      <c r="M147" s="170" t="s">
        <v>1</v>
      </c>
      <c r="N147" s="171" t="s">
        <v>36</v>
      </c>
      <c r="O147" s="172">
        <v>0</v>
      </c>
      <c r="P147" s="172">
        <f>O147*H147</f>
        <v>0</v>
      </c>
      <c r="Q147" s="172">
        <v>0</v>
      </c>
      <c r="R147" s="172">
        <f>Q147*H147</f>
        <v>0</v>
      </c>
      <c r="S147" s="172">
        <v>0</v>
      </c>
      <c r="T147" s="173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4" t="s">
        <v>86</v>
      </c>
      <c r="AT147" s="174" t="s">
        <v>158</v>
      </c>
      <c r="AU147" s="174" t="s">
        <v>76</v>
      </c>
      <c r="AY147" s="18" t="s">
        <v>156</v>
      </c>
      <c r="BE147" s="175">
        <f>IF(N147="základní",J147,0)</f>
        <v>0</v>
      </c>
      <c r="BF147" s="175">
        <f>IF(N147="snížená",J147,0)</f>
        <v>0</v>
      </c>
      <c r="BG147" s="175">
        <f>IF(N147="zákl. přenesená",J147,0)</f>
        <v>0</v>
      </c>
      <c r="BH147" s="175">
        <f>IF(N147="sníž. přenesená",J147,0)</f>
        <v>0</v>
      </c>
      <c r="BI147" s="175">
        <f>IF(N147="nulová",J147,0)</f>
        <v>0</v>
      </c>
      <c r="BJ147" s="18" t="s">
        <v>76</v>
      </c>
      <c r="BK147" s="175">
        <f>ROUND(I147*H147,2)</f>
        <v>0</v>
      </c>
      <c r="BL147" s="18" t="s">
        <v>86</v>
      </c>
      <c r="BM147" s="174" t="s">
        <v>222</v>
      </c>
    </row>
    <row r="148" s="2" customFormat="1">
      <c r="A148" s="31"/>
      <c r="B148" s="32"/>
      <c r="C148" s="31"/>
      <c r="D148" s="176" t="s">
        <v>162</v>
      </c>
      <c r="E148" s="31"/>
      <c r="F148" s="177" t="s">
        <v>1223</v>
      </c>
      <c r="G148" s="31"/>
      <c r="H148" s="31"/>
      <c r="I148" s="31"/>
      <c r="J148" s="31"/>
      <c r="K148" s="31"/>
      <c r="L148" s="32"/>
      <c r="M148" s="178"/>
      <c r="N148" s="179"/>
      <c r="O148" s="69"/>
      <c r="P148" s="69"/>
      <c r="Q148" s="69"/>
      <c r="R148" s="69"/>
      <c r="S148" s="69"/>
      <c r="T148" s="70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T148" s="18" t="s">
        <v>162</v>
      </c>
      <c r="AU148" s="18" t="s">
        <v>76</v>
      </c>
    </row>
    <row r="149" s="2" customFormat="1" ht="16.5" customHeight="1">
      <c r="A149" s="31"/>
      <c r="B149" s="163"/>
      <c r="C149" s="164" t="s">
        <v>226</v>
      </c>
      <c r="D149" s="164" t="s">
        <v>158</v>
      </c>
      <c r="E149" s="165" t="s">
        <v>1224</v>
      </c>
      <c r="F149" s="166" t="s">
        <v>1225</v>
      </c>
      <c r="G149" s="167" t="s">
        <v>234</v>
      </c>
      <c r="H149" s="168">
        <v>5500</v>
      </c>
      <c r="I149" s="169">
        <v>0</v>
      </c>
      <c r="J149" s="169">
        <f>ROUND(I149*H149,2)</f>
        <v>0</v>
      </c>
      <c r="K149" s="166" t="s">
        <v>1</v>
      </c>
      <c r="L149" s="32"/>
      <c r="M149" s="170" t="s">
        <v>1</v>
      </c>
      <c r="N149" s="171" t="s">
        <v>36</v>
      </c>
      <c r="O149" s="172">
        <v>0</v>
      </c>
      <c r="P149" s="172">
        <f>O149*H149</f>
        <v>0</v>
      </c>
      <c r="Q149" s="172">
        <v>0</v>
      </c>
      <c r="R149" s="172">
        <f>Q149*H149</f>
        <v>0</v>
      </c>
      <c r="S149" s="172">
        <v>0</v>
      </c>
      <c r="T149" s="173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4" t="s">
        <v>86</v>
      </c>
      <c r="AT149" s="174" t="s">
        <v>158</v>
      </c>
      <c r="AU149" s="174" t="s">
        <v>76</v>
      </c>
      <c r="AY149" s="18" t="s">
        <v>156</v>
      </c>
      <c r="BE149" s="175">
        <f>IF(N149="základní",J149,0)</f>
        <v>0</v>
      </c>
      <c r="BF149" s="175">
        <f>IF(N149="snížená",J149,0)</f>
        <v>0</v>
      </c>
      <c r="BG149" s="175">
        <f>IF(N149="zákl. přenesená",J149,0)</f>
        <v>0</v>
      </c>
      <c r="BH149" s="175">
        <f>IF(N149="sníž. přenesená",J149,0)</f>
        <v>0</v>
      </c>
      <c r="BI149" s="175">
        <f>IF(N149="nulová",J149,0)</f>
        <v>0</v>
      </c>
      <c r="BJ149" s="18" t="s">
        <v>76</v>
      </c>
      <c r="BK149" s="175">
        <f>ROUND(I149*H149,2)</f>
        <v>0</v>
      </c>
      <c r="BL149" s="18" t="s">
        <v>86</v>
      </c>
      <c r="BM149" s="174" t="s">
        <v>229</v>
      </c>
    </row>
    <row r="150" s="2" customFormat="1">
      <c r="A150" s="31"/>
      <c r="B150" s="32"/>
      <c r="C150" s="31"/>
      <c r="D150" s="176" t="s">
        <v>162</v>
      </c>
      <c r="E150" s="31"/>
      <c r="F150" s="177" t="s">
        <v>1225</v>
      </c>
      <c r="G150" s="31"/>
      <c r="H150" s="31"/>
      <c r="I150" s="31"/>
      <c r="J150" s="31"/>
      <c r="K150" s="31"/>
      <c r="L150" s="32"/>
      <c r="M150" s="178"/>
      <c r="N150" s="179"/>
      <c r="O150" s="69"/>
      <c r="P150" s="69"/>
      <c r="Q150" s="69"/>
      <c r="R150" s="69"/>
      <c r="S150" s="69"/>
      <c r="T150" s="70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T150" s="18" t="s">
        <v>162</v>
      </c>
      <c r="AU150" s="18" t="s">
        <v>76</v>
      </c>
    </row>
    <row r="151" s="2" customFormat="1" ht="21.75" customHeight="1">
      <c r="A151" s="31"/>
      <c r="B151" s="163"/>
      <c r="C151" s="164" t="s">
        <v>193</v>
      </c>
      <c r="D151" s="164" t="s">
        <v>158</v>
      </c>
      <c r="E151" s="165" t="s">
        <v>1226</v>
      </c>
      <c r="F151" s="166" t="s">
        <v>1227</v>
      </c>
      <c r="G151" s="167" t="s">
        <v>234</v>
      </c>
      <c r="H151" s="168">
        <v>56</v>
      </c>
      <c r="I151" s="169">
        <v>0</v>
      </c>
      <c r="J151" s="169">
        <f>ROUND(I151*H151,2)</f>
        <v>0</v>
      </c>
      <c r="K151" s="166" t="s">
        <v>1</v>
      </c>
      <c r="L151" s="32"/>
      <c r="M151" s="170" t="s">
        <v>1</v>
      </c>
      <c r="N151" s="171" t="s">
        <v>36</v>
      </c>
      <c r="O151" s="172">
        <v>0</v>
      </c>
      <c r="P151" s="172">
        <f>O151*H151</f>
        <v>0</v>
      </c>
      <c r="Q151" s="172">
        <v>0</v>
      </c>
      <c r="R151" s="172">
        <f>Q151*H151</f>
        <v>0</v>
      </c>
      <c r="S151" s="172">
        <v>0</v>
      </c>
      <c r="T151" s="173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4" t="s">
        <v>86</v>
      </c>
      <c r="AT151" s="174" t="s">
        <v>158</v>
      </c>
      <c r="AU151" s="174" t="s">
        <v>76</v>
      </c>
      <c r="AY151" s="18" t="s">
        <v>156</v>
      </c>
      <c r="BE151" s="175">
        <f>IF(N151="základní",J151,0)</f>
        <v>0</v>
      </c>
      <c r="BF151" s="175">
        <f>IF(N151="snížená",J151,0)</f>
        <v>0</v>
      </c>
      <c r="BG151" s="175">
        <f>IF(N151="zákl. přenesená",J151,0)</f>
        <v>0</v>
      </c>
      <c r="BH151" s="175">
        <f>IF(N151="sníž. přenesená",J151,0)</f>
        <v>0</v>
      </c>
      <c r="BI151" s="175">
        <f>IF(N151="nulová",J151,0)</f>
        <v>0</v>
      </c>
      <c r="BJ151" s="18" t="s">
        <v>76</v>
      </c>
      <c r="BK151" s="175">
        <f>ROUND(I151*H151,2)</f>
        <v>0</v>
      </c>
      <c r="BL151" s="18" t="s">
        <v>86</v>
      </c>
      <c r="BM151" s="174" t="s">
        <v>235</v>
      </c>
    </row>
    <row r="152" s="2" customFormat="1">
      <c r="A152" s="31"/>
      <c r="B152" s="32"/>
      <c r="C152" s="31"/>
      <c r="D152" s="176" t="s">
        <v>162</v>
      </c>
      <c r="E152" s="31"/>
      <c r="F152" s="177" t="s">
        <v>1227</v>
      </c>
      <c r="G152" s="31"/>
      <c r="H152" s="31"/>
      <c r="I152" s="31"/>
      <c r="J152" s="31"/>
      <c r="K152" s="31"/>
      <c r="L152" s="32"/>
      <c r="M152" s="178"/>
      <c r="N152" s="179"/>
      <c r="O152" s="69"/>
      <c r="P152" s="69"/>
      <c r="Q152" s="69"/>
      <c r="R152" s="69"/>
      <c r="S152" s="69"/>
      <c r="T152" s="70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T152" s="18" t="s">
        <v>162</v>
      </c>
      <c r="AU152" s="18" t="s">
        <v>76</v>
      </c>
    </row>
    <row r="153" s="2" customFormat="1" ht="16.5" customHeight="1">
      <c r="A153" s="31"/>
      <c r="B153" s="163"/>
      <c r="C153" s="164" t="s">
        <v>238</v>
      </c>
      <c r="D153" s="164" t="s">
        <v>158</v>
      </c>
      <c r="E153" s="165" t="s">
        <v>1228</v>
      </c>
      <c r="F153" s="166" t="s">
        <v>1229</v>
      </c>
      <c r="G153" s="167" t="s">
        <v>820</v>
      </c>
      <c r="H153" s="168">
        <v>1</v>
      </c>
      <c r="I153" s="169">
        <v>0</v>
      </c>
      <c r="J153" s="169">
        <f>ROUND(I153*H153,2)</f>
        <v>0</v>
      </c>
      <c r="K153" s="166" t="s">
        <v>1</v>
      </c>
      <c r="L153" s="32"/>
      <c r="M153" s="170" t="s">
        <v>1</v>
      </c>
      <c r="N153" s="171" t="s">
        <v>36</v>
      </c>
      <c r="O153" s="172">
        <v>0</v>
      </c>
      <c r="P153" s="172">
        <f>O153*H153</f>
        <v>0</v>
      </c>
      <c r="Q153" s="172">
        <v>0</v>
      </c>
      <c r="R153" s="172">
        <f>Q153*H153</f>
        <v>0</v>
      </c>
      <c r="S153" s="172">
        <v>0</v>
      </c>
      <c r="T153" s="173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4" t="s">
        <v>86</v>
      </c>
      <c r="AT153" s="174" t="s">
        <v>158</v>
      </c>
      <c r="AU153" s="174" t="s">
        <v>76</v>
      </c>
      <c r="AY153" s="18" t="s">
        <v>156</v>
      </c>
      <c r="BE153" s="175">
        <f>IF(N153="základní",J153,0)</f>
        <v>0</v>
      </c>
      <c r="BF153" s="175">
        <f>IF(N153="snížená",J153,0)</f>
        <v>0</v>
      </c>
      <c r="BG153" s="175">
        <f>IF(N153="zákl. přenesená",J153,0)</f>
        <v>0</v>
      </c>
      <c r="BH153" s="175">
        <f>IF(N153="sníž. přenesená",J153,0)</f>
        <v>0</v>
      </c>
      <c r="BI153" s="175">
        <f>IF(N153="nulová",J153,0)</f>
        <v>0</v>
      </c>
      <c r="BJ153" s="18" t="s">
        <v>76</v>
      </c>
      <c r="BK153" s="175">
        <f>ROUND(I153*H153,2)</f>
        <v>0</v>
      </c>
      <c r="BL153" s="18" t="s">
        <v>86</v>
      </c>
      <c r="BM153" s="174" t="s">
        <v>242</v>
      </c>
    </row>
    <row r="154" s="2" customFormat="1">
      <c r="A154" s="31"/>
      <c r="B154" s="32"/>
      <c r="C154" s="31"/>
      <c r="D154" s="176" t="s">
        <v>162</v>
      </c>
      <c r="E154" s="31"/>
      <c r="F154" s="177" t="s">
        <v>1229</v>
      </c>
      <c r="G154" s="31"/>
      <c r="H154" s="31"/>
      <c r="I154" s="31"/>
      <c r="J154" s="31"/>
      <c r="K154" s="31"/>
      <c r="L154" s="32"/>
      <c r="M154" s="178"/>
      <c r="N154" s="179"/>
      <c r="O154" s="69"/>
      <c r="P154" s="69"/>
      <c r="Q154" s="69"/>
      <c r="R154" s="69"/>
      <c r="S154" s="69"/>
      <c r="T154" s="70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T154" s="18" t="s">
        <v>162</v>
      </c>
      <c r="AU154" s="18" t="s">
        <v>76</v>
      </c>
    </row>
    <row r="155" s="12" customFormat="1" ht="25.92" customHeight="1">
      <c r="A155" s="12"/>
      <c r="B155" s="151"/>
      <c r="C155" s="12"/>
      <c r="D155" s="152" t="s">
        <v>70</v>
      </c>
      <c r="E155" s="153" t="s">
        <v>793</v>
      </c>
      <c r="F155" s="153" t="s">
        <v>1230</v>
      </c>
      <c r="G155" s="12"/>
      <c r="H155" s="12"/>
      <c r="I155" s="12"/>
      <c r="J155" s="154">
        <f>BK155</f>
        <v>0</v>
      </c>
      <c r="K155" s="12"/>
      <c r="L155" s="151"/>
      <c r="M155" s="155"/>
      <c r="N155" s="156"/>
      <c r="O155" s="156"/>
      <c r="P155" s="157">
        <f>SUM(P156:P185)</f>
        <v>0</v>
      </c>
      <c r="Q155" s="156"/>
      <c r="R155" s="157">
        <f>SUM(R156:R185)</f>
        <v>0</v>
      </c>
      <c r="S155" s="156"/>
      <c r="T155" s="158">
        <f>SUM(T156:T185)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52" t="s">
        <v>76</v>
      </c>
      <c r="AT155" s="159" t="s">
        <v>70</v>
      </c>
      <c r="AU155" s="159" t="s">
        <v>71</v>
      </c>
      <c r="AY155" s="152" t="s">
        <v>156</v>
      </c>
      <c r="BK155" s="160">
        <f>SUM(BK156:BK185)</f>
        <v>0</v>
      </c>
    </row>
    <row r="156" s="2" customFormat="1" ht="24.15" customHeight="1">
      <c r="A156" s="31"/>
      <c r="B156" s="163"/>
      <c r="C156" s="164" t="s">
        <v>249</v>
      </c>
      <c r="D156" s="164" t="s">
        <v>158</v>
      </c>
      <c r="E156" s="165" t="s">
        <v>1231</v>
      </c>
      <c r="F156" s="166" t="s">
        <v>1232</v>
      </c>
      <c r="G156" s="167" t="s">
        <v>427</v>
      </c>
      <c r="H156" s="168">
        <v>1</v>
      </c>
      <c r="I156" s="169">
        <v>0</v>
      </c>
      <c r="J156" s="169">
        <f>ROUND(I156*H156,2)</f>
        <v>0</v>
      </c>
      <c r="K156" s="166" t="s">
        <v>1</v>
      </c>
      <c r="L156" s="32"/>
      <c r="M156" s="170" t="s">
        <v>1</v>
      </c>
      <c r="N156" s="171" t="s">
        <v>36</v>
      </c>
      <c r="O156" s="172">
        <v>0</v>
      </c>
      <c r="P156" s="172">
        <f>O156*H156</f>
        <v>0</v>
      </c>
      <c r="Q156" s="172">
        <v>0</v>
      </c>
      <c r="R156" s="172">
        <f>Q156*H156</f>
        <v>0</v>
      </c>
      <c r="S156" s="172">
        <v>0</v>
      </c>
      <c r="T156" s="173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4" t="s">
        <v>86</v>
      </c>
      <c r="AT156" s="174" t="s">
        <v>158</v>
      </c>
      <c r="AU156" s="174" t="s">
        <v>76</v>
      </c>
      <c r="AY156" s="18" t="s">
        <v>156</v>
      </c>
      <c r="BE156" s="175">
        <f>IF(N156="základní",J156,0)</f>
        <v>0</v>
      </c>
      <c r="BF156" s="175">
        <f>IF(N156="snížená",J156,0)</f>
        <v>0</v>
      </c>
      <c r="BG156" s="175">
        <f>IF(N156="zákl. přenesená",J156,0)</f>
        <v>0</v>
      </c>
      <c r="BH156" s="175">
        <f>IF(N156="sníž. přenesená",J156,0)</f>
        <v>0</v>
      </c>
      <c r="BI156" s="175">
        <f>IF(N156="nulová",J156,0)</f>
        <v>0</v>
      </c>
      <c r="BJ156" s="18" t="s">
        <v>76</v>
      </c>
      <c r="BK156" s="175">
        <f>ROUND(I156*H156,2)</f>
        <v>0</v>
      </c>
      <c r="BL156" s="18" t="s">
        <v>86</v>
      </c>
      <c r="BM156" s="174" t="s">
        <v>247</v>
      </c>
    </row>
    <row r="157" s="2" customFormat="1">
      <c r="A157" s="31"/>
      <c r="B157" s="32"/>
      <c r="C157" s="31"/>
      <c r="D157" s="176" t="s">
        <v>162</v>
      </c>
      <c r="E157" s="31"/>
      <c r="F157" s="177" t="s">
        <v>1232</v>
      </c>
      <c r="G157" s="31"/>
      <c r="H157" s="31"/>
      <c r="I157" s="31"/>
      <c r="J157" s="31"/>
      <c r="K157" s="31"/>
      <c r="L157" s="32"/>
      <c r="M157" s="178"/>
      <c r="N157" s="179"/>
      <c r="O157" s="69"/>
      <c r="P157" s="69"/>
      <c r="Q157" s="69"/>
      <c r="R157" s="69"/>
      <c r="S157" s="69"/>
      <c r="T157" s="70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T157" s="18" t="s">
        <v>162</v>
      </c>
      <c r="AU157" s="18" t="s">
        <v>76</v>
      </c>
    </row>
    <row r="158" s="2" customFormat="1" ht="16.5" customHeight="1">
      <c r="A158" s="31"/>
      <c r="B158" s="163"/>
      <c r="C158" s="164" t="s">
        <v>202</v>
      </c>
      <c r="D158" s="164" t="s">
        <v>158</v>
      </c>
      <c r="E158" s="165" t="s">
        <v>1233</v>
      </c>
      <c r="F158" s="166" t="s">
        <v>1234</v>
      </c>
      <c r="G158" s="167" t="s">
        <v>427</v>
      </c>
      <c r="H158" s="168">
        <v>1</v>
      </c>
      <c r="I158" s="169">
        <v>0</v>
      </c>
      <c r="J158" s="169">
        <f>ROUND(I158*H158,2)</f>
        <v>0</v>
      </c>
      <c r="K158" s="166" t="s">
        <v>1</v>
      </c>
      <c r="L158" s="32"/>
      <c r="M158" s="170" t="s">
        <v>1</v>
      </c>
      <c r="N158" s="171" t="s">
        <v>36</v>
      </c>
      <c r="O158" s="172">
        <v>0</v>
      </c>
      <c r="P158" s="172">
        <f>O158*H158</f>
        <v>0</v>
      </c>
      <c r="Q158" s="172">
        <v>0</v>
      </c>
      <c r="R158" s="172">
        <f>Q158*H158</f>
        <v>0</v>
      </c>
      <c r="S158" s="172">
        <v>0</v>
      </c>
      <c r="T158" s="173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4" t="s">
        <v>86</v>
      </c>
      <c r="AT158" s="174" t="s">
        <v>158</v>
      </c>
      <c r="AU158" s="174" t="s">
        <v>76</v>
      </c>
      <c r="AY158" s="18" t="s">
        <v>156</v>
      </c>
      <c r="BE158" s="175">
        <f>IF(N158="základní",J158,0)</f>
        <v>0</v>
      </c>
      <c r="BF158" s="175">
        <f>IF(N158="snížená",J158,0)</f>
        <v>0</v>
      </c>
      <c r="BG158" s="175">
        <f>IF(N158="zákl. přenesená",J158,0)</f>
        <v>0</v>
      </c>
      <c r="BH158" s="175">
        <f>IF(N158="sníž. přenesená",J158,0)</f>
        <v>0</v>
      </c>
      <c r="BI158" s="175">
        <f>IF(N158="nulová",J158,0)</f>
        <v>0</v>
      </c>
      <c r="BJ158" s="18" t="s">
        <v>76</v>
      </c>
      <c r="BK158" s="175">
        <f>ROUND(I158*H158,2)</f>
        <v>0</v>
      </c>
      <c r="BL158" s="18" t="s">
        <v>86</v>
      </c>
      <c r="BM158" s="174" t="s">
        <v>252</v>
      </c>
    </row>
    <row r="159" s="2" customFormat="1">
      <c r="A159" s="31"/>
      <c r="B159" s="32"/>
      <c r="C159" s="31"/>
      <c r="D159" s="176" t="s">
        <v>162</v>
      </c>
      <c r="E159" s="31"/>
      <c r="F159" s="177" t="s">
        <v>1234</v>
      </c>
      <c r="G159" s="31"/>
      <c r="H159" s="31"/>
      <c r="I159" s="31"/>
      <c r="J159" s="31"/>
      <c r="K159" s="31"/>
      <c r="L159" s="32"/>
      <c r="M159" s="178"/>
      <c r="N159" s="179"/>
      <c r="O159" s="69"/>
      <c r="P159" s="69"/>
      <c r="Q159" s="69"/>
      <c r="R159" s="69"/>
      <c r="S159" s="69"/>
      <c r="T159" s="70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T159" s="18" t="s">
        <v>162</v>
      </c>
      <c r="AU159" s="18" t="s">
        <v>76</v>
      </c>
    </row>
    <row r="160" s="2" customFormat="1" ht="16.5" customHeight="1">
      <c r="A160" s="31"/>
      <c r="B160" s="163"/>
      <c r="C160" s="164" t="s">
        <v>7</v>
      </c>
      <c r="D160" s="164" t="s">
        <v>158</v>
      </c>
      <c r="E160" s="165" t="s">
        <v>1235</v>
      </c>
      <c r="F160" s="166" t="s">
        <v>1236</v>
      </c>
      <c r="G160" s="167" t="s">
        <v>427</v>
      </c>
      <c r="H160" s="168">
        <v>1</v>
      </c>
      <c r="I160" s="169">
        <v>0</v>
      </c>
      <c r="J160" s="169">
        <f>ROUND(I160*H160,2)</f>
        <v>0</v>
      </c>
      <c r="K160" s="166" t="s">
        <v>1</v>
      </c>
      <c r="L160" s="32"/>
      <c r="M160" s="170" t="s">
        <v>1</v>
      </c>
      <c r="N160" s="171" t="s">
        <v>36</v>
      </c>
      <c r="O160" s="172">
        <v>0</v>
      </c>
      <c r="P160" s="172">
        <f>O160*H160</f>
        <v>0</v>
      </c>
      <c r="Q160" s="172">
        <v>0</v>
      </c>
      <c r="R160" s="172">
        <f>Q160*H160</f>
        <v>0</v>
      </c>
      <c r="S160" s="172">
        <v>0</v>
      </c>
      <c r="T160" s="173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4" t="s">
        <v>86</v>
      </c>
      <c r="AT160" s="174" t="s">
        <v>158</v>
      </c>
      <c r="AU160" s="174" t="s">
        <v>76</v>
      </c>
      <c r="AY160" s="18" t="s">
        <v>156</v>
      </c>
      <c r="BE160" s="175">
        <f>IF(N160="základní",J160,0)</f>
        <v>0</v>
      </c>
      <c r="BF160" s="175">
        <f>IF(N160="snížená",J160,0)</f>
        <v>0</v>
      </c>
      <c r="BG160" s="175">
        <f>IF(N160="zákl. přenesená",J160,0)</f>
        <v>0</v>
      </c>
      <c r="BH160" s="175">
        <f>IF(N160="sníž. přenesená",J160,0)</f>
        <v>0</v>
      </c>
      <c r="BI160" s="175">
        <f>IF(N160="nulová",J160,0)</f>
        <v>0</v>
      </c>
      <c r="BJ160" s="18" t="s">
        <v>76</v>
      </c>
      <c r="BK160" s="175">
        <f>ROUND(I160*H160,2)</f>
        <v>0</v>
      </c>
      <c r="BL160" s="18" t="s">
        <v>86</v>
      </c>
      <c r="BM160" s="174" t="s">
        <v>257</v>
      </c>
    </row>
    <row r="161" s="2" customFormat="1">
      <c r="A161" s="31"/>
      <c r="B161" s="32"/>
      <c r="C161" s="31"/>
      <c r="D161" s="176" t="s">
        <v>162</v>
      </c>
      <c r="E161" s="31"/>
      <c r="F161" s="177" t="s">
        <v>1236</v>
      </c>
      <c r="G161" s="31"/>
      <c r="H161" s="31"/>
      <c r="I161" s="31"/>
      <c r="J161" s="31"/>
      <c r="K161" s="31"/>
      <c r="L161" s="32"/>
      <c r="M161" s="178"/>
      <c r="N161" s="179"/>
      <c r="O161" s="69"/>
      <c r="P161" s="69"/>
      <c r="Q161" s="69"/>
      <c r="R161" s="69"/>
      <c r="S161" s="69"/>
      <c r="T161" s="70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T161" s="18" t="s">
        <v>162</v>
      </c>
      <c r="AU161" s="18" t="s">
        <v>76</v>
      </c>
    </row>
    <row r="162" s="2" customFormat="1" ht="16.5" customHeight="1">
      <c r="A162" s="31"/>
      <c r="B162" s="163"/>
      <c r="C162" s="164" t="s">
        <v>208</v>
      </c>
      <c r="D162" s="164" t="s">
        <v>158</v>
      </c>
      <c r="E162" s="165" t="s">
        <v>1237</v>
      </c>
      <c r="F162" s="166" t="s">
        <v>1238</v>
      </c>
      <c r="G162" s="167" t="s">
        <v>427</v>
      </c>
      <c r="H162" s="168">
        <v>18</v>
      </c>
      <c r="I162" s="169">
        <v>0</v>
      </c>
      <c r="J162" s="169">
        <f>ROUND(I162*H162,2)</f>
        <v>0</v>
      </c>
      <c r="K162" s="166" t="s">
        <v>1</v>
      </c>
      <c r="L162" s="32"/>
      <c r="M162" s="170" t="s">
        <v>1</v>
      </c>
      <c r="N162" s="171" t="s">
        <v>36</v>
      </c>
      <c r="O162" s="172">
        <v>0</v>
      </c>
      <c r="P162" s="172">
        <f>O162*H162</f>
        <v>0</v>
      </c>
      <c r="Q162" s="172">
        <v>0</v>
      </c>
      <c r="R162" s="172">
        <f>Q162*H162</f>
        <v>0</v>
      </c>
      <c r="S162" s="172">
        <v>0</v>
      </c>
      <c r="T162" s="173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4" t="s">
        <v>86</v>
      </c>
      <c r="AT162" s="174" t="s">
        <v>158</v>
      </c>
      <c r="AU162" s="174" t="s">
        <v>76</v>
      </c>
      <c r="AY162" s="18" t="s">
        <v>156</v>
      </c>
      <c r="BE162" s="175">
        <f>IF(N162="základní",J162,0)</f>
        <v>0</v>
      </c>
      <c r="BF162" s="175">
        <f>IF(N162="snížená",J162,0)</f>
        <v>0</v>
      </c>
      <c r="BG162" s="175">
        <f>IF(N162="zákl. přenesená",J162,0)</f>
        <v>0</v>
      </c>
      <c r="BH162" s="175">
        <f>IF(N162="sníž. přenesená",J162,0)</f>
        <v>0</v>
      </c>
      <c r="BI162" s="175">
        <f>IF(N162="nulová",J162,0)</f>
        <v>0</v>
      </c>
      <c r="BJ162" s="18" t="s">
        <v>76</v>
      </c>
      <c r="BK162" s="175">
        <f>ROUND(I162*H162,2)</f>
        <v>0</v>
      </c>
      <c r="BL162" s="18" t="s">
        <v>86</v>
      </c>
      <c r="BM162" s="174" t="s">
        <v>261</v>
      </c>
    </row>
    <row r="163" s="2" customFormat="1">
      <c r="A163" s="31"/>
      <c r="B163" s="32"/>
      <c r="C163" s="31"/>
      <c r="D163" s="176" t="s">
        <v>162</v>
      </c>
      <c r="E163" s="31"/>
      <c r="F163" s="177" t="s">
        <v>1238</v>
      </c>
      <c r="G163" s="31"/>
      <c r="H163" s="31"/>
      <c r="I163" s="31"/>
      <c r="J163" s="31"/>
      <c r="K163" s="31"/>
      <c r="L163" s="32"/>
      <c r="M163" s="178"/>
      <c r="N163" s="179"/>
      <c r="O163" s="69"/>
      <c r="P163" s="69"/>
      <c r="Q163" s="69"/>
      <c r="R163" s="69"/>
      <c r="S163" s="69"/>
      <c r="T163" s="70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T163" s="18" t="s">
        <v>162</v>
      </c>
      <c r="AU163" s="18" t="s">
        <v>76</v>
      </c>
    </row>
    <row r="164" s="2" customFormat="1" ht="16.5" customHeight="1">
      <c r="A164" s="31"/>
      <c r="B164" s="163"/>
      <c r="C164" s="164" t="s">
        <v>265</v>
      </c>
      <c r="D164" s="164" t="s">
        <v>158</v>
      </c>
      <c r="E164" s="165" t="s">
        <v>1239</v>
      </c>
      <c r="F164" s="166" t="s">
        <v>1240</v>
      </c>
      <c r="G164" s="167" t="s">
        <v>427</v>
      </c>
      <c r="H164" s="168">
        <v>3</v>
      </c>
      <c r="I164" s="169">
        <v>0</v>
      </c>
      <c r="J164" s="169">
        <f>ROUND(I164*H164,2)</f>
        <v>0</v>
      </c>
      <c r="K164" s="166" t="s">
        <v>1</v>
      </c>
      <c r="L164" s="32"/>
      <c r="M164" s="170" t="s">
        <v>1</v>
      </c>
      <c r="N164" s="171" t="s">
        <v>36</v>
      </c>
      <c r="O164" s="172">
        <v>0</v>
      </c>
      <c r="P164" s="172">
        <f>O164*H164</f>
        <v>0</v>
      </c>
      <c r="Q164" s="172">
        <v>0</v>
      </c>
      <c r="R164" s="172">
        <f>Q164*H164</f>
        <v>0</v>
      </c>
      <c r="S164" s="172">
        <v>0</v>
      </c>
      <c r="T164" s="173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4" t="s">
        <v>86</v>
      </c>
      <c r="AT164" s="174" t="s">
        <v>158</v>
      </c>
      <c r="AU164" s="174" t="s">
        <v>76</v>
      </c>
      <c r="AY164" s="18" t="s">
        <v>156</v>
      </c>
      <c r="BE164" s="175">
        <f>IF(N164="základní",J164,0)</f>
        <v>0</v>
      </c>
      <c r="BF164" s="175">
        <f>IF(N164="snížená",J164,0)</f>
        <v>0</v>
      </c>
      <c r="BG164" s="175">
        <f>IF(N164="zákl. přenesená",J164,0)</f>
        <v>0</v>
      </c>
      <c r="BH164" s="175">
        <f>IF(N164="sníž. přenesená",J164,0)</f>
        <v>0</v>
      </c>
      <c r="BI164" s="175">
        <f>IF(N164="nulová",J164,0)</f>
        <v>0</v>
      </c>
      <c r="BJ164" s="18" t="s">
        <v>76</v>
      </c>
      <c r="BK164" s="175">
        <f>ROUND(I164*H164,2)</f>
        <v>0</v>
      </c>
      <c r="BL164" s="18" t="s">
        <v>86</v>
      </c>
      <c r="BM164" s="174" t="s">
        <v>264</v>
      </c>
    </row>
    <row r="165" s="2" customFormat="1">
      <c r="A165" s="31"/>
      <c r="B165" s="32"/>
      <c r="C165" s="31"/>
      <c r="D165" s="176" t="s">
        <v>162</v>
      </c>
      <c r="E165" s="31"/>
      <c r="F165" s="177" t="s">
        <v>1240</v>
      </c>
      <c r="G165" s="31"/>
      <c r="H165" s="31"/>
      <c r="I165" s="31"/>
      <c r="J165" s="31"/>
      <c r="K165" s="31"/>
      <c r="L165" s="32"/>
      <c r="M165" s="178"/>
      <c r="N165" s="179"/>
      <c r="O165" s="69"/>
      <c r="P165" s="69"/>
      <c r="Q165" s="69"/>
      <c r="R165" s="69"/>
      <c r="S165" s="69"/>
      <c r="T165" s="70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T165" s="18" t="s">
        <v>162</v>
      </c>
      <c r="AU165" s="18" t="s">
        <v>76</v>
      </c>
    </row>
    <row r="166" s="2" customFormat="1" ht="16.5" customHeight="1">
      <c r="A166" s="31"/>
      <c r="B166" s="163"/>
      <c r="C166" s="164" t="s">
        <v>213</v>
      </c>
      <c r="D166" s="164" t="s">
        <v>158</v>
      </c>
      <c r="E166" s="165" t="s">
        <v>1241</v>
      </c>
      <c r="F166" s="166" t="s">
        <v>1242</v>
      </c>
      <c r="G166" s="167" t="s">
        <v>427</v>
      </c>
      <c r="H166" s="168">
        <v>1</v>
      </c>
      <c r="I166" s="169">
        <v>0</v>
      </c>
      <c r="J166" s="169">
        <f>ROUND(I166*H166,2)</f>
        <v>0</v>
      </c>
      <c r="K166" s="166" t="s">
        <v>1</v>
      </c>
      <c r="L166" s="32"/>
      <c r="M166" s="170" t="s">
        <v>1</v>
      </c>
      <c r="N166" s="171" t="s">
        <v>36</v>
      </c>
      <c r="O166" s="172">
        <v>0</v>
      </c>
      <c r="P166" s="172">
        <f>O166*H166</f>
        <v>0</v>
      </c>
      <c r="Q166" s="172">
        <v>0</v>
      </c>
      <c r="R166" s="172">
        <f>Q166*H166</f>
        <v>0</v>
      </c>
      <c r="S166" s="172">
        <v>0</v>
      </c>
      <c r="T166" s="173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4" t="s">
        <v>86</v>
      </c>
      <c r="AT166" s="174" t="s">
        <v>158</v>
      </c>
      <c r="AU166" s="174" t="s">
        <v>76</v>
      </c>
      <c r="AY166" s="18" t="s">
        <v>156</v>
      </c>
      <c r="BE166" s="175">
        <f>IF(N166="základní",J166,0)</f>
        <v>0</v>
      </c>
      <c r="BF166" s="175">
        <f>IF(N166="snížená",J166,0)</f>
        <v>0</v>
      </c>
      <c r="BG166" s="175">
        <f>IF(N166="zákl. přenesená",J166,0)</f>
        <v>0</v>
      </c>
      <c r="BH166" s="175">
        <f>IF(N166="sníž. přenesená",J166,0)</f>
        <v>0</v>
      </c>
      <c r="BI166" s="175">
        <f>IF(N166="nulová",J166,0)</f>
        <v>0</v>
      </c>
      <c r="BJ166" s="18" t="s">
        <v>76</v>
      </c>
      <c r="BK166" s="175">
        <f>ROUND(I166*H166,2)</f>
        <v>0</v>
      </c>
      <c r="BL166" s="18" t="s">
        <v>86</v>
      </c>
      <c r="BM166" s="174" t="s">
        <v>269</v>
      </c>
    </row>
    <row r="167" s="2" customFormat="1">
      <c r="A167" s="31"/>
      <c r="B167" s="32"/>
      <c r="C167" s="31"/>
      <c r="D167" s="176" t="s">
        <v>162</v>
      </c>
      <c r="E167" s="31"/>
      <c r="F167" s="177" t="s">
        <v>1242</v>
      </c>
      <c r="G167" s="31"/>
      <c r="H167" s="31"/>
      <c r="I167" s="31"/>
      <c r="J167" s="31"/>
      <c r="K167" s="31"/>
      <c r="L167" s="32"/>
      <c r="M167" s="178"/>
      <c r="N167" s="179"/>
      <c r="O167" s="69"/>
      <c r="P167" s="69"/>
      <c r="Q167" s="69"/>
      <c r="R167" s="69"/>
      <c r="S167" s="69"/>
      <c r="T167" s="70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T167" s="18" t="s">
        <v>162</v>
      </c>
      <c r="AU167" s="18" t="s">
        <v>76</v>
      </c>
    </row>
    <row r="168" s="2" customFormat="1" ht="16.5" customHeight="1">
      <c r="A168" s="31"/>
      <c r="B168" s="163"/>
      <c r="C168" s="164" t="s">
        <v>277</v>
      </c>
      <c r="D168" s="164" t="s">
        <v>158</v>
      </c>
      <c r="E168" s="165" t="s">
        <v>1243</v>
      </c>
      <c r="F168" s="166" t="s">
        <v>1244</v>
      </c>
      <c r="G168" s="167" t="s">
        <v>234</v>
      </c>
      <c r="H168" s="168">
        <v>3</v>
      </c>
      <c r="I168" s="169">
        <v>0</v>
      </c>
      <c r="J168" s="169">
        <f>ROUND(I168*H168,2)</f>
        <v>0</v>
      </c>
      <c r="K168" s="166" t="s">
        <v>1</v>
      </c>
      <c r="L168" s="32"/>
      <c r="M168" s="170" t="s">
        <v>1</v>
      </c>
      <c r="N168" s="171" t="s">
        <v>36</v>
      </c>
      <c r="O168" s="172">
        <v>0</v>
      </c>
      <c r="P168" s="172">
        <f>O168*H168</f>
        <v>0</v>
      </c>
      <c r="Q168" s="172">
        <v>0</v>
      </c>
      <c r="R168" s="172">
        <f>Q168*H168</f>
        <v>0</v>
      </c>
      <c r="S168" s="172">
        <v>0</v>
      </c>
      <c r="T168" s="173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4" t="s">
        <v>86</v>
      </c>
      <c r="AT168" s="174" t="s">
        <v>158</v>
      </c>
      <c r="AU168" s="174" t="s">
        <v>76</v>
      </c>
      <c r="AY168" s="18" t="s">
        <v>156</v>
      </c>
      <c r="BE168" s="175">
        <f>IF(N168="základní",J168,0)</f>
        <v>0</v>
      </c>
      <c r="BF168" s="175">
        <f>IF(N168="snížená",J168,0)</f>
        <v>0</v>
      </c>
      <c r="BG168" s="175">
        <f>IF(N168="zákl. přenesená",J168,0)</f>
        <v>0</v>
      </c>
      <c r="BH168" s="175">
        <f>IF(N168="sníž. přenesená",J168,0)</f>
        <v>0</v>
      </c>
      <c r="BI168" s="175">
        <f>IF(N168="nulová",J168,0)</f>
        <v>0</v>
      </c>
      <c r="BJ168" s="18" t="s">
        <v>76</v>
      </c>
      <c r="BK168" s="175">
        <f>ROUND(I168*H168,2)</f>
        <v>0</v>
      </c>
      <c r="BL168" s="18" t="s">
        <v>86</v>
      </c>
      <c r="BM168" s="174" t="s">
        <v>276</v>
      </c>
    </row>
    <row r="169" s="2" customFormat="1">
      <c r="A169" s="31"/>
      <c r="B169" s="32"/>
      <c r="C169" s="31"/>
      <c r="D169" s="176" t="s">
        <v>162</v>
      </c>
      <c r="E169" s="31"/>
      <c r="F169" s="177" t="s">
        <v>1244</v>
      </c>
      <c r="G169" s="31"/>
      <c r="H169" s="31"/>
      <c r="I169" s="31"/>
      <c r="J169" s="31"/>
      <c r="K169" s="31"/>
      <c r="L169" s="32"/>
      <c r="M169" s="178"/>
      <c r="N169" s="179"/>
      <c r="O169" s="69"/>
      <c r="P169" s="69"/>
      <c r="Q169" s="69"/>
      <c r="R169" s="69"/>
      <c r="S169" s="69"/>
      <c r="T169" s="70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T169" s="18" t="s">
        <v>162</v>
      </c>
      <c r="AU169" s="18" t="s">
        <v>76</v>
      </c>
    </row>
    <row r="170" s="2" customFormat="1" ht="16.5" customHeight="1">
      <c r="A170" s="31"/>
      <c r="B170" s="163"/>
      <c r="C170" s="164" t="s">
        <v>218</v>
      </c>
      <c r="D170" s="164" t="s">
        <v>158</v>
      </c>
      <c r="E170" s="165" t="s">
        <v>1245</v>
      </c>
      <c r="F170" s="166" t="s">
        <v>1246</v>
      </c>
      <c r="G170" s="167" t="s">
        <v>427</v>
      </c>
      <c r="H170" s="168">
        <v>2</v>
      </c>
      <c r="I170" s="169">
        <v>0</v>
      </c>
      <c r="J170" s="169">
        <f>ROUND(I170*H170,2)</f>
        <v>0</v>
      </c>
      <c r="K170" s="166" t="s">
        <v>1</v>
      </c>
      <c r="L170" s="32"/>
      <c r="M170" s="170" t="s">
        <v>1</v>
      </c>
      <c r="N170" s="171" t="s">
        <v>36</v>
      </c>
      <c r="O170" s="172">
        <v>0</v>
      </c>
      <c r="P170" s="172">
        <f>O170*H170</f>
        <v>0</v>
      </c>
      <c r="Q170" s="172">
        <v>0</v>
      </c>
      <c r="R170" s="172">
        <f>Q170*H170</f>
        <v>0</v>
      </c>
      <c r="S170" s="172">
        <v>0</v>
      </c>
      <c r="T170" s="173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4" t="s">
        <v>86</v>
      </c>
      <c r="AT170" s="174" t="s">
        <v>158</v>
      </c>
      <c r="AU170" s="174" t="s">
        <v>76</v>
      </c>
      <c r="AY170" s="18" t="s">
        <v>156</v>
      </c>
      <c r="BE170" s="175">
        <f>IF(N170="základní",J170,0)</f>
        <v>0</v>
      </c>
      <c r="BF170" s="175">
        <f>IF(N170="snížená",J170,0)</f>
        <v>0</v>
      </c>
      <c r="BG170" s="175">
        <f>IF(N170="zákl. přenesená",J170,0)</f>
        <v>0</v>
      </c>
      <c r="BH170" s="175">
        <f>IF(N170="sníž. přenesená",J170,0)</f>
        <v>0</v>
      </c>
      <c r="BI170" s="175">
        <f>IF(N170="nulová",J170,0)</f>
        <v>0</v>
      </c>
      <c r="BJ170" s="18" t="s">
        <v>76</v>
      </c>
      <c r="BK170" s="175">
        <f>ROUND(I170*H170,2)</f>
        <v>0</v>
      </c>
      <c r="BL170" s="18" t="s">
        <v>86</v>
      </c>
      <c r="BM170" s="174" t="s">
        <v>280</v>
      </c>
    </row>
    <row r="171" s="2" customFormat="1">
      <c r="A171" s="31"/>
      <c r="B171" s="32"/>
      <c r="C171" s="31"/>
      <c r="D171" s="176" t="s">
        <v>162</v>
      </c>
      <c r="E171" s="31"/>
      <c r="F171" s="177" t="s">
        <v>1246</v>
      </c>
      <c r="G171" s="31"/>
      <c r="H171" s="31"/>
      <c r="I171" s="31"/>
      <c r="J171" s="31"/>
      <c r="K171" s="31"/>
      <c r="L171" s="32"/>
      <c r="M171" s="178"/>
      <c r="N171" s="179"/>
      <c r="O171" s="69"/>
      <c r="P171" s="69"/>
      <c r="Q171" s="69"/>
      <c r="R171" s="69"/>
      <c r="S171" s="69"/>
      <c r="T171" s="70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T171" s="18" t="s">
        <v>162</v>
      </c>
      <c r="AU171" s="18" t="s">
        <v>76</v>
      </c>
    </row>
    <row r="172" s="2" customFormat="1" ht="16.5" customHeight="1">
      <c r="A172" s="31"/>
      <c r="B172" s="163"/>
      <c r="C172" s="164" t="s">
        <v>288</v>
      </c>
      <c r="D172" s="164" t="s">
        <v>158</v>
      </c>
      <c r="E172" s="165" t="s">
        <v>1247</v>
      </c>
      <c r="F172" s="166" t="s">
        <v>1248</v>
      </c>
      <c r="G172" s="167" t="s">
        <v>427</v>
      </c>
      <c r="H172" s="168">
        <v>15</v>
      </c>
      <c r="I172" s="169">
        <v>0</v>
      </c>
      <c r="J172" s="169">
        <f>ROUND(I172*H172,2)</f>
        <v>0</v>
      </c>
      <c r="K172" s="166" t="s">
        <v>1</v>
      </c>
      <c r="L172" s="32"/>
      <c r="M172" s="170" t="s">
        <v>1</v>
      </c>
      <c r="N172" s="171" t="s">
        <v>36</v>
      </c>
      <c r="O172" s="172">
        <v>0</v>
      </c>
      <c r="P172" s="172">
        <f>O172*H172</f>
        <v>0</v>
      </c>
      <c r="Q172" s="172">
        <v>0</v>
      </c>
      <c r="R172" s="172">
        <f>Q172*H172</f>
        <v>0</v>
      </c>
      <c r="S172" s="172">
        <v>0</v>
      </c>
      <c r="T172" s="173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4" t="s">
        <v>86</v>
      </c>
      <c r="AT172" s="174" t="s">
        <v>158</v>
      </c>
      <c r="AU172" s="174" t="s">
        <v>76</v>
      </c>
      <c r="AY172" s="18" t="s">
        <v>156</v>
      </c>
      <c r="BE172" s="175">
        <f>IF(N172="základní",J172,0)</f>
        <v>0</v>
      </c>
      <c r="BF172" s="175">
        <f>IF(N172="snížená",J172,0)</f>
        <v>0</v>
      </c>
      <c r="BG172" s="175">
        <f>IF(N172="zákl. přenesená",J172,0)</f>
        <v>0</v>
      </c>
      <c r="BH172" s="175">
        <f>IF(N172="sníž. přenesená",J172,0)</f>
        <v>0</v>
      </c>
      <c r="BI172" s="175">
        <f>IF(N172="nulová",J172,0)</f>
        <v>0</v>
      </c>
      <c r="BJ172" s="18" t="s">
        <v>76</v>
      </c>
      <c r="BK172" s="175">
        <f>ROUND(I172*H172,2)</f>
        <v>0</v>
      </c>
      <c r="BL172" s="18" t="s">
        <v>86</v>
      </c>
      <c r="BM172" s="174" t="s">
        <v>285</v>
      </c>
    </row>
    <row r="173" s="2" customFormat="1">
      <c r="A173" s="31"/>
      <c r="B173" s="32"/>
      <c r="C173" s="31"/>
      <c r="D173" s="176" t="s">
        <v>162</v>
      </c>
      <c r="E173" s="31"/>
      <c r="F173" s="177" t="s">
        <v>1248</v>
      </c>
      <c r="G173" s="31"/>
      <c r="H173" s="31"/>
      <c r="I173" s="31"/>
      <c r="J173" s="31"/>
      <c r="K173" s="31"/>
      <c r="L173" s="32"/>
      <c r="M173" s="178"/>
      <c r="N173" s="179"/>
      <c r="O173" s="69"/>
      <c r="P173" s="69"/>
      <c r="Q173" s="69"/>
      <c r="R173" s="69"/>
      <c r="S173" s="69"/>
      <c r="T173" s="70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T173" s="18" t="s">
        <v>162</v>
      </c>
      <c r="AU173" s="18" t="s">
        <v>76</v>
      </c>
    </row>
    <row r="174" s="2" customFormat="1" ht="16.5" customHeight="1">
      <c r="A174" s="31"/>
      <c r="B174" s="163"/>
      <c r="C174" s="164" t="s">
        <v>222</v>
      </c>
      <c r="D174" s="164" t="s">
        <v>158</v>
      </c>
      <c r="E174" s="165" t="s">
        <v>1249</v>
      </c>
      <c r="F174" s="166" t="s">
        <v>1250</v>
      </c>
      <c r="G174" s="167" t="s">
        <v>234</v>
      </c>
      <c r="H174" s="168">
        <v>2300</v>
      </c>
      <c r="I174" s="169">
        <v>0</v>
      </c>
      <c r="J174" s="169">
        <f>ROUND(I174*H174,2)</f>
        <v>0</v>
      </c>
      <c r="K174" s="166" t="s">
        <v>1</v>
      </c>
      <c r="L174" s="32"/>
      <c r="M174" s="170" t="s">
        <v>1</v>
      </c>
      <c r="N174" s="171" t="s">
        <v>36</v>
      </c>
      <c r="O174" s="172">
        <v>0</v>
      </c>
      <c r="P174" s="172">
        <f>O174*H174</f>
        <v>0</v>
      </c>
      <c r="Q174" s="172">
        <v>0</v>
      </c>
      <c r="R174" s="172">
        <f>Q174*H174</f>
        <v>0</v>
      </c>
      <c r="S174" s="172">
        <v>0</v>
      </c>
      <c r="T174" s="173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4" t="s">
        <v>86</v>
      </c>
      <c r="AT174" s="174" t="s">
        <v>158</v>
      </c>
      <c r="AU174" s="174" t="s">
        <v>76</v>
      </c>
      <c r="AY174" s="18" t="s">
        <v>156</v>
      </c>
      <c r="BE174" s="175">
        <f>IF(N174="základní",J174,0)</f>
        <v>0</v>
      </c>
      <c r="BF174" s="175">
        <f>IF(N174="snížená",J174,0)</f>
        <v>0</v>
      </c>
      <c r="BG174" s="175">
        <f>IF(N174="zákl. přenesená",J174,0)</f>
        <v>0</v>
      </c>
      <c r="BH174" s="175">
        <f>IF(N174="sníž. přenesená",J174,0)</f>
        <v>0</v>
      </c>
      <c r="BI174" s="175">
        <f>IF(N174="nulová",J174,0)</f>
        <v>0</v>
      </c>
      <c r="BJ174" s="18" t="s">
        <v>76</v>
      </c>
      <c r="BK174" s="175">
        <f>ROUND(I174*H174,2)</f>
        <v>0</v>
      </c>
      <c r="BL174" s="18" t="s">
        <v>86</v>
      </c>
      <c r="BM174" s="174" t="s">
        <v>291</v>
      </c>
    </row>
    <row r="175" s="2" customFormat="1">
      <c r="A175" s="31"/>
      <c r="B175" s="32"/>
      <c r="C175" s="31"/>
      <c r="D175" s="176" t="s">
        <v>162</v>
      </c>
      <c r="E175" s="31"/>
      <c r="F175" s="177" t="s">
        <v>1250</v>
      </c>
      <c r="G175" s="31"/>
      <c r="H175" s="31"/>
      <c r="I175" s="31"/>
      <c r="J175" s="31"/>
      <c r="K175" s="31"/>
      <c r="L175" s="32"/>
      <c r="M175" s="178"/>
      <c r="N175" s="179"/>
      <c r="O175" s="69"/>
      <c r="P175" s="69"/>
      <c r="Q175" s="69"/>
      <c r="R175" s="69"/>
      <c r="S175" s="69"/>
      <c r="T175" s="70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T175" s="18" t="s">
        <v>162</v>
      </c>
      <c r="AU175" s="18" t="s">
        <v>76</v>
      </c>
    </row>
    <row r="176" s="2" customFormat="1" ht="16.5" customHeight="1">
      <c r="A176" s="31"/>
      <c r="B176" s="163"/>
      <c r="C176" s="164" t="s">
        <v>297</v>
      </c>
      <c r="D176" s="164" t="s">
        <v>158</v>
      </c>
      <c r="E176" s="165" t="s">
        <v>1251</v>
      </c>
      <c r="F176" s="166" t="s">
        <v>1252</v>
      </c>
      <c r="G176" s="167" t="s">
        <v>820</v>
      </c>
      <c r="H176" s="168">
        <v>1</v>
      </c>
      <c r="I176" s="169">
        <v>0</v>
      </c>
      <c r="J176" s="169">
        <f>ROUND(I176*H176,2)</f>
        <v>0</v>
      </c>
      <c r="K176" s="166" t="s">
        <v>1</v>
      </c>
      <c r="L176" s="32"/>
      <c r="M176" s="170" t="s">
        <v>1</v>
      </c>
      <c r="N176" s="171" t="s">
        <v>36</v>
      </c>
      <c r="O176" s="172">
        <v>0</v>
      </c>
      <c r="P176" s="172">
        <f>O176*H176</f>
        <v>0</v>
      </c>
      <c r="Q176" s="172">
        <v>0</v>
      </c>
      <c r="R176" s="172">
        <f>Q176*H176</f>
        <v>0</v>
      </c>
      <c r="S176" s="172">
        <v>0</v>
      </c>
      <c r="T176" s="173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4" t="s">
        <v>86</v>
      </c>
      <c r="AT176" s="174" t="s">
        <v>158</v>
      </c>
      <c r="AU176" s="174" t="s">
        <v>76</v>
      </c>
      <c r="AY176" s="18" t="s">
        <v>156</v>
      </c>
      <c r="BE176" s="175">
        <f>IF(N176="základní",J176,0)</f>
        <v>0</v>
      </c>
      <c r="BF176" s="175">
        <f>IF(N176="snížená",J176,0)</f>
        <v>0</v>
      </c>
      <c r="BG176" s="175">
        <f>IF(N176="zákl. přenesená",J176,0)</f>
        <v>0</v>
      </c>
      <c r="BH176" s="175">
        <f>IF(N176="sníž. přenesená",J176,0)</f>
        <v>0</v>
      </c>
      <c r="BI176" s="175">
        <f>IF(N176="nulová",J176,0)</f>
        <v>0</v>
      </c>
      <c r="BJ176" s="18" t="s">
        <v>76</v>
      </c>
      <c r="BK176" s="175">
        <f>ROUND(I176*H176,2)</f>
        <v>0</v>
      </c>
      <c r="BL176" s="18" t="s">
        <v>86</v>
      </c>
      <c r="BM176" s="174" t="s">
        <v>294</v>
      </c>
    </row>
    <row r="177" s="2" customFormat="1">
      <c r="A177" s="31"/>
      <c r="B177" s="32"/>
      <c r="C177" s="31"/>
      <c r="D177" s="176" t="s">
        <v>162</v>
      </c>
      <c r="E177" s="31"/>
      <c r="F177" s="177" t="s">
        <v>1252</v>
      </c>
      <c r="G177" s="31"/>
      <c r="H177" s="31"/>
      <c r="I177" s="31"/>
      <c r="J177" s="31"/>
      <c r="K177" s="31"/>
      <c r="L177" s="32"/>
      <c r="M177" s="178"/>
      <c r="N177" s="179"/>
      <c r="O177" s="69"/>
      <c r="P177" s="69"/>
      <c r="Q177" s="69"/>
      <c r="R177" s="69"/>
      <c r="S177" s="69"/>
      <c r="T177" s="70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T177" s="18" t="s">
        <v>162</v>
      </c>
      <c r="AU177" s="18" t="s">
        <v>76</v>
      </c>
    </row>
    <row r="178" s="2" customFormat="1" ht="16.5" customHeight="1">
      <c r="A178" s="31"/>
      <c r="B178" s="163"/>
      <c r="C178" s="164" t="s">
        <v>229</v>
      </c>
      <c r="D178" s="164" t="s">
        <v>158</v>
      </c>
      <c r="E178" s="165" t="s">
        <v>1253</v>
      </c>
      <c r="F178" s="166" t="s">
        <v>1254</v>
      </c>
      <c r="G178" s="167" t="s">
        <v>820</v>
      </c>
      <c r="H178" s="168">
        <v>1</v>
      </c>
      <c r="I178" s="169">
        <v>0</v>
      </c>
      <c r="J178" s="169">
        <f>ROUND(I178*H178,2)</f>
        <v>0</v>
      </c>
      <c r="K178" s="166" t="s">
        <v>1</v>
      </c>
      <c r="L178" s="32"/>
      <c r="M178" s="170" t="s">
        <v>1</v>
      </c>
      <c r="N178" s="171" t="s">
        <v>36</v>
      </c>
      <c r="O178" s="172">
        <v>0</v>
      </c>
      <c r="P178" s="172">
        <f>O178*H178</f>
        <v>0</v>
      </c>
      <c r="Q178" s="172">
        <v>0</v>
      </c>
      <c r="R178" s="172">
        <f>Q178*H178</f>
        <v>0</v>
      </c>
      <c r="S178" s="172">
        <v>0</v>
      </c>
      <c r="T178" s="173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4" t="s">
        <v>86</v>
      </c>
      <c r="AT178" s="174" t="s">
        <v>158</v>
      </c>
      <c r="AU178" s="174" t="s">
        <v>76</v>
      </c>
      <c r="AY178" s="18" t="s">
        <v>156</v>
      </c>
      <c r="BE178" s="175">
        <f>IF(N178="základní",J178,0)</f>
        <v>0</v>
      </c>
      <c r="BF178" s="175">
        <f>IF(N178="snížená",J178,0)</f>
        <v>0</v>
      </c>
      <c r="BG178" s="175">
        <f>IF(N178="zákl. přenesená",J178,0)</f>
        <v>0</v>
      </c>
      <c r="BH178" s="175">
        <f>IF(N178="sníž. přenesená",J178,0)</f>
        <v>0</v>
      </c>
      <c r="BI178" s="175">
        <f>IF(N178="nulová",J178,0)</f>
        <v>0</v>
      </c>
      <c r="BJ178" s="18" t="s">
        <v>76</v>
      </c>
      <c r="BK178" s="175">
        <f>ROUND(I178*H178,2)</f>
        <v>0</v>
      </c>
      <c r="BL178" s="18" t="s">
        <v>86</v>
      </c>
      <c r="BM178" s="174" t="s">
        <v>300</v>
      </c>
    </row>
    <row r="179" s="2" customFormat="1">
      <c r="A179" s="31"/>
      <c r="B179" s="32"/>
      <c r="C179" s="31"/>
      <c r="D179" s="176" t="s">
        <v>162</v>
      </c>
      <c r="E179" s="31"/>
      <c r="F179" s="177" t="s">
        <v>1254</v>
      </c>
      <c r="G179" s="31"/>
      <c r="H179" s="31"/>
      <c r="I179" s="31"/>
      <c r="J179" s="31"/>
      <c r="K179" s="31"/>
      <c r="L179" s="32"/>
      <c r="M179" s="178"/>
      <c r="N179" s="179"/>
      <c r="O179" s="69"/>
      <c r="P179" s="69"/>
      <c r="Q179" s="69"/>
      <c r="R179" s="69"/>
      <c r="S179" s="69"/>
      <c r="T179" s="70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T179" s="18" t="s">
        <v>162</v>
      </c>
      <c r="AU179" s="18" t="s">
        <v>76</v>
      </c>
    </row>
    <row r="180" s="2" customFormat="1" ht="16.5" customHeight="1">
      <c r="A180" s="31"/>
      <c r="B180" s="163"/>
      <c r="C180" s="164" t="s">
        <v>304</v>
      </c>
      <c r="D180" s="164" t="s">
        <v>158</v>
      </c>
      <c r="E180" s="165" t="s">
        <v>1255</v>
      </c>
      <c r="F180" s="166" t="s">
        <v>1256</v>
      </c>
      <c r="G180" s="167" t="s">
        <v>820</v>
      </c>
      <c r="H180" s="168">
        <v>1</v>
      </c>
      <c r="I180" s="169">
        <v>0</v>
      </c>
      <c r="J180" s="169">
        <f>ROUND(I180*H180,2)</f>
        <v>0</v>
      </c>
      <c r="K180" s="166" t="s">
        <v>1</v>
      </c>
      <c r="L180" s="32"/>
      <c r="M180" s="170" t="s">
        <v>1</v>
      </c>
      <c r="N180" s="171" t="s">
        <v>36</v>
      </c>
      <c r="O180" s="172">
        <v>0</v>
      </c>
      <c r="P180" s="172">
        <f>O180*H180</f>
        <v>0</v>
      </c>
      <c r="Q180" s="172">
        <v>0</v>
      </c>
      <c r="R180" s="172">
        <f>Q180*H180</f>
        <v>0</v>
      </c>
      <c r="S180" s="172">
        <v>0</v>
      </c>
      <c r="T180" s="173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4" t="s">
        <v>86</v>
      </c>
      <c r="AT180" s="174" t="s">
        <v>158</v>
      </c>
      <c r="AU180" s="174" t="s">
        <v>76</v>
      </c>
      <c r="AY180" s="18" t="s">
        <v>156</v>
      </c>
      <c r="BE180" s="175">
        <f>IF(N180="základní",J180,0)</f>
        <v>0</v>
      </c>
      <c r="BF180" s="175">
        <f>IF(N180="snížená",J180,0)</f>
        <v>0</v>
      </c>
      <c r="BG180" s="175">
        <f>IF(N180="zákl. přenesená",J180,0)</f>
        <v>0</v>
      </c>
      <c r="BH180" s="175">
        <f>IF(N180="sníž. přenesená",J180,0)</f>
        <v>0</v>
      </c>
      <c r="BI180" s="175">
        <f>IF(N180="nulová",J180,0)</f>
        <v>0</v>
      </c>
      <c r="BJ180" s="18" t="s">
        <v>76</v>
      </c>
      <c r="BK180" s="175">
        <f>ROUND(I180*H180,2)</f>
        <v>0</v>
      </c>
      <c r="BL180" s="18" t="s">
        <v>86</v>
      </c>
      <c r="BM180" s="174" t="s">
        <v>303</v>
      </c>
    </row>
    <row r="181" s="2" customFormat="1">
      <c r="A181" s="31"/>
      <c r="B181" s="32"/>
      <c r="C181" s="31"/>
      <c r="D181" s="176" t="s">
        <v>162</v>
      </c>
      <c r="E181" s="31"/>
      <c r="F181" s="177" t="s">
        <v>1256</v>
      </c>
      <c r="G181" s="31"/>
      <c r="H181" s="31"/>
      <c r="I181" s="31"/>
      <c r="J181" s="31"/>
      <c r="K181" s="31"/>
      <c r="L181" s="32"/>
      <c r="M181" s="178"/>
      <c r="N181" s="179"/>
      <c r="O181" s="69"/>
      <c r="P181" s="69"/>
      <c r="Q181" s="69"/>
      <c r="R181" s="69"/>
      <c r="S181" s="69"/>
      <c r="T181" s="70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T181" s="18" t="s">
        <v>162</v>
      </c>
      <c r="AU181" s="18" t="s">
        <v>76</v>
      </c>
    </row>
    <row r="182" s="2" customFormat="1" ht="16.5" customHeight="1">
      <c r="A182" s="31"/>
      <c r="B182" s="163"/>
      <c r="C182" s="164" t="s">
        <v>235</v>
      </c>
      <c r="D182" s="164" t="s">
        <v>158</v>
      </c>
      <c r="E182" s="165" t="s">
        <v>1257</v>
      </c>
      <c r="F182" s="166" t="s">
        <v>1258</v>
      </c>
      <c r="G182" s="167" t="s">
        <v>820</v>
      </c>
      <c r="H182" s="168">
        <v>1</v>
      </c>
      <c r="I182" s="169">
        <v>0</v>
      </c>
      <c r="J182" s="169">
        <f>ROUND(I182*H182,2)</f>
        <v>0</v>
      </c>
      <c r="K182" s="166" t="s">
        <v>1</v>
      </c>
      <c r="L182" s="32"/>
      <c r="M182" s="170" t="s">
        <v>1</v>
      </c>
      <c r="N182" s="171" t="s">
        <v>36</v>
      </c>
      <c r="O182" s="172">
        <v>0</v>
      </c>
      <c r="P182" s="172">
        <f>O182*H182</f>
        <v>0</v>
      </c>
      <c r="Q182" s="172">
        <v>0</v>
      </c>
      <c r="R182" s="172">
        <f>Q182*H182</f>
        <v>0</v>
      </c>
      <c r="S182" s="172">
        <v>0</v>
      </c>
      <c r="T182" s="173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4" t="s">
        <v>86</v>
      </c>
      <c r="AT182" s="174" t="s">
        <v>158</v>
      </c>
      <c r="AU182" s="174" t="s">
        <v>76</v>
      </c>
      <c r="AY182" s="18" t="s">
        <v>156</v>
      </c>
      <c r="BE182" s="175">
        <f>IF(N182="základní",J182,0)</f>
        <v>0</v>
      </c>
      <c r="BF182" s="175">
        <f>IF(N182="snížená",J182,0)</f>
        <v>0</v>
      </c>
      <c r="BG182" s="175">
        <f>IF(N182="zákl. přenesená",J182,0)</f>
        <v>0</v>
      </c>
      <c r="BH182" s="175">
        <f>IF(N182="sníž. přenesená",J182,0)</f>
        <v>0</v>
      </c>
      <c r="BI182" s="175">
        <f>IF(N182="nulová",J182,0)</f>
        <v>0</v>
      </c>
      <c r="BJ182" s="18" t="s">
        <v>76</v>
      </c>
      <c r="BK182" s="175">
        <f>ROUND(I182*H182,2)</f>
        <v>0</v>
      </c>
      <c r="BL182" s="18" t="s">
        <v>86</v>
      </c>
      <c r="BM182" s="174" t="s">
        <v>307</v>
      </c>
    </row>
    <row r="183" s="2" customFormat="1">
      <c r="A183" s="31"/>
      <c r="B183" s="32"/>
      <c r="C183" s="31"/>
      <c r="D183" s="176" t="s">
        <v>162</v>
      </c>
      <c r="E183" s="31"/>
      <c r="F183" s="177" t="s">
        <v>1258</v>
      </c>
      <c r="G183" s="31"/>
      <c r="H183" s="31"/>
      <c r="I183" s="31"/>
      <c r="J183" s="31"/>
      <c r="K183" s="31"/>
      <c r="L183" s="32"/>
      <c r="M183" s="178"/>
      <c r="N183" s="179"/>
      <c r="O183" s="69"/>
      <c r="P183" s="69"/>
      <c r="Q183" s="69"/>
      <c r="R183" s="69"/>
      <c r="S183" s="69"/>
      <c r="T183" s="70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T183" s="18" t="s">
        <v>162</v>
      </c>
      <c r="AU183" s="18" t="s">
        <v>76</v>
      </c>
    </row>
    <row r="184" s="2" customFormat="1" ht="16.5" customHeight="1">
      <c r="A184" s="31"/>
      <c r="B184" s="163"/>
      <c r="C184" s="164" t="s">
        <v>312</v>
      </c>
      <c r="D184" s="164" t="s">
        <v>158</v>
      </c>
      <c r="E184" s="165" t="s">
        <v>1259</v>
      </c>
      <c r="F184" s="166" t="s">
        <v>1229</v>
      </c>
      <c r="G184" s="167" t="s">
        <v>820</v>
      </c>
      <c r="H184" s="168">
        <v>1</v>
      </c>
      <c r="I184" s="169">
        <v>0</v>
      </c>
      <c r="J184" s="169">
        <f>ROUND(I184*H184,2)</f>
        <v>0</v>
      </c>
      <c r="K184" s="166" t="s">
        <v>1</v>
      </c>
      <c r="L184" s="32"/>
      <c r="M184" s="170" t="s">
        <v>1</v>
      </c>
      <c r="N184" s="171" t="s">
        <v>36</v>
      </c>
      <c r="O184" s="172">
        <v>0</v>
      </c>
      <c r="P184" s="172">
        <f>O184*H184</f>
        <v>0</v>
      </c>
      <c r="Q184" s="172">
        <v>0</v>
      </c>
      <c r="R184" s="172">
        <f>Q184*H184</f>
        <v>0</v>
      </c>
      <c r="S184" s="172">
        <v>0</v>
      </c>
      <c r="T184" s="173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4" t="s">
        <v>86</v>
      </c>
      <c r="AT184" s="174" t="s">
        <v>158</v>
      </c>
      <c r="AU184" s="174" t="s">
        <v>76</v>
      </c>
      <c r="AY184" s="18" t="s">
        <v>156</v>
      </c>
      <c r="BE184" s="175">
        <f>IF(N184="základní",J184,0)</f>
        <v>0</v>
      </c>
      <c r="BF184" s="175">
        <f>IF(N184="snížená",J184,0)</f>
        <v>0</v>
      </c>
      <c r="BG184" s="175">
        <f>IF(N184="zákl. přenesená",J184,0)</f>
        <v>0</v>
      </c>
      <c r="BH184" s="175">
        <f>IF(N184="sníž. přenesená",J184,0)</f>
        <v>0</v>
      </c>
      <c r="BI184" s="175">
        <f>IF(N184="nulová",J184,0)</f>
        <v>0</v>
      </c>
      <c r="BJ184" s="18" t="s">
        <v>76</v>
      </c>
      <c r="BK184" s="175">
        <f>ROUND(I184*H184,2)</f>
        <v>0</v>
      </c>
      <c r="BL184" s="18" t="s">
        <v>86</v>
      </c>
      <c r="BM184" s="174" t="s">
        <v>310</v>
      </c>
    </row>
    <row r="185" s="2" customFormat="1">
      <c r="A185" s="31"/>
      <c r="B185" s="32"/>
      <c r="C185" s="31"/>
      <c r="D185" s="176" t="s">
        <v>162</v>
      </c>
      <c r="E185" s="31"/>
      <c r="F185" s="177" t="s">
        <v>1229</v>
      </c>
      <c r="G185" s="31"/>
      <c r="H185" s="31"/>
      <c r="I185" s="31"/>
      <c r="J185" s="31"/>
      <c r="K185" s="31"/>
      <c r="L185" s="32"/>
      <c r="M185" s="178"/>
      <c r="N185" s="179"/>
      <c r="O185" s="69"/>
      <c r="P185" s="69"/>
      <c r="Q185" s="69"/>
      <c r="R185" s="69"/>
      <c r="S185" s="69"/>
      <c r="T185" s="70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T185" s="18" t="s">
        <v>162</v>
      </c>
      <c r="AU185" s="18" t="s">
        <v>76</v>
      </c>
    </row>
    <row r="186" s="12" customFormat="1" ht="25.92" customHeight="1">
      <c r="A186" s="12"/>
      <c r="B186" s="151"/>
      <c r="C186" s="12"/>
      <c r="D186" s="152" t="s">
        <v>70</v>
      </c>
      <c r="E186" s="153" t="s">
        <v>1047</v>
      </c>
      <c r="F186" s="153" t="s">
        <v>1260</v>
      </c>
      <c r="G186" s="12"/>
      <c r="H186" s="12"/>
      <c r="I186" s="12"/>
      <c r="J186" s="154">
        <f>BK186</f>
        <v>0</v>
      </c>
      <c r="K186" s="12"/>
      <c r="L186" s="151"/>
      <c r="M186" s="155"/>
      <c r="N186" s="156"/>
      <c r="O186" s="156"/>
      <c r="P186" s="157">
        <f>SUM(P187:P242)</f>
        <v>0</v>
      </c>
      <c r="Q186" s="156"/>
      <c r="R186" s="157">
        <f>SUM(R187:R242)</f>
        <v>0</v>
      </c>
      <c r="S186" s="156"/>
      <c r="T186" s="158">
        <f>SUM(T187:T242)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52" t="s">
        <v>76</v>
      </c>
      <c r="AT186" s="159" t="s">
        <v>70</v>
      </c>
      <c r="AU186" s="159" t="s">
        <v>71</v>
      </c>
      <c r="AY186" s="152" t="s">
        <v>156</v>
      </c>
      <c r="BK186" s="160">
        <f>SUM(BK187:BK242)</f>
        <v>0</v>
      </c>
    </row>
    <row r="187" s="2" customFormat="1" ht="16.5" customHeight="1">
      <c r="A187" s="31"/>
      <c r="B187" s="163"/>
      <c r="C187" s="164" t="s">
        <v>325</v>
      </c>
      <c r="D187" s="164" t="s">
        <v>158</v>
      </c>
      <c r="E187" s="165" t="s">
        <v>1071</v>
      </c>
      <c r="F187" s="166" t="s">
        <v>1072</v>
      </c>
      <c r="G187" s="167" t="s">
        <v>234</v>
      </c>
      <c r="H187" s="168">
        <v>146</v>
      </c>
      <c r="I187" s="169">
        <v>0</v>
      </c>
      <c r="J187" s="169">
        <f>ROUND(I187*H187,2)</f>
        <v>0</v>
      </c>
      <c r="K187" s="166" t="s">
        <v>1</v>
      </c>
      <c r="L187" s="32"/>
      <c r="M187" s="170" t="s">
        <v>1</v>
      </c>
      <c r="N187" s="171" t="s">
        <v>36</v>
      </c>
      <c r="O187" s="172">
        <v>0</v>
      </c>
      <c r="P187" s="172">
        <f>O187*H187</f>
        <v>0</v>
      </c>
      <c r="Q187" s="172">
        <v>0</v>
      </c>
      <c r="R187" s="172">
        <f>Q187*H187</f>
        <v>0</v>
      </c>
      <c r="S187" s="172">
        <v>0</v>
      </c>
      <c r="T187" s="173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74" t="s">
        <v>86</v>
      </c>
      <c r="AT187" s="174" t="s">
        <v>158</v>
      </c>
      <c r="AU187" s="174" t="s">
        <v>76</v>
      </c>
      <c r="AY187" s="18" t="s">
        <v>156</v>
      </c>
      <c r="BE187" s="175">
        <f>IF(N187="základní",J187,0)</f>
        <v>0</v>
      </c>
      <c r="BF187" s="175">
        <f>IF(N187="snížená",J187,0)</f>
        <v>0</v>
      </c>
      <c r="BG187" s="175">
        <f>IF(N187="zákl. přenesená",J187,0)</f>
        <v>0</v>
      </c>
      <c r="BH187" s="175">
        <f>IF(N187="sníž. přenesená",J187,0)</f>
        <v>0</v>
      </c>
      <c r="BI187" s="175">
        <f>IF(N187="nulová",J187,0)</f>
        <v>0</v>
      </c>
      <c r="BJ187" s="18" t="s">
        <v>76</v>
      </c>
      <c r="BK187" s="175">
        <f>ROUND(I187*H187,2)</f>
        <v>0</v>
      </c>
      <c r="BL187" s="18" t="s">
        <v>86</v>
      </c>
      <c r="BM187" s="174" t="s">
        <v>315</v>
      </c>
    </row>
    <row r="188" s="2" customFormat="1">
      <c r="A188" s="31"/>
      <c r="B188" s="32"/>
      <c r="C188" s="31"/>
      <c r="D188" s="176" t="s">
        <v>162</v>
      </c>
      <c r="E188" s="31"/>
      <c r="F188" s="177" t="s">
        <v>1072</v>
      </c>
      <c r="G188" s="31"/>
      <c r="H188" s="31"/>
      <c r="I188" s="31"/>
      <c r="J188" s="31"/>
      <c r="K188" s="31"/>
      <c r="L188" s="32"/>
      <c r="M188" s="178"/>
      <c r="N188" s="179"/>
      <c r="O188" s="69"/>
      <c r="P188" s="69"/>
      <c r="Q188" s="69"/>
      <c r="R188" s="69"/>
      <c r="S188" s="69"/>
      <c r="T188" s="70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T188" s="18" t="s">
        <v>162</v>
      </c>
      <c r="AU188" s="18" t="s">
        <v>76</v>
      </c>
    </row>
    <row r="189" s="2" customFormat="1" ht="24.15" customHeight="1">
      <c r="A189" s="31"/>
      <c r="B189" s="163"/>
      <c r="C189" s="164" t="s">
        <v>247</v>
      </c>
      <c r="D189" s="164" t="s">
        <v>158</v>
      </c>
      <c r="E189" s="165" t="s">
        <v>1073</v>
      </c>
      <c r="F189" s="166" t="s">
        <v>1074</v>
      </c>
      <c r="G189" s="167" t="s">
        <v>234</v>
      </c>
      <c r="H189" s="168">
        <v>115</v>
      </c>
      <c r="I189" s="169">
        <v>0</v>
      </c>
      <c r="J189" s="169">
        <f>ROUND(I189*H189,2)</f>
        <v>0</v>
      </c>
      <c r="K189" s="166" t="s">
        <v>1</v>
      </c>
      <c r="L189" s="32"/>
      <c r="M189" s="170" t="s">
        <v>1</v>
      </c>
      <c r="N189" s="171" t="s">
        <v>36</v>
      </c>
      <c r="O189" s="172">
        <v>0</v>
      </c>
      <c r="P189" s="172">
        <f>O189*H189</f>
        <v>0</v>
      </c>
      <c r="Q189" s="172">
        <v>0</v>
      </c>
      <c r="R189" s="172">
        <f>Q189*H189</f>
        <v>0</v>
      </c>
      <c r="S189" s="172">
        <v>0</v>
      </c>
      <c r="T189" s="173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4" t="s">
        <v>86</v>
      </c>
      <c r="AT189" s="174" t="s">
        <v>158</v>
      </c>
      <c r="AU189" s="174" t="s">
        <v>76</v>
      </c>
      <c r="AY189" s="18" t="s">
        <v>156</v>
      </c>
      <c r="BE189" s="175">
        <f>IF(N189="základní",J189,0)</f>
        <v>0</v>
      </c>
      <c r="BF189" s="175">
        <f>IF(N189="snížená",J189,0)</f>
        <v>0</v>
      </c>
      <c r="BG189" s="175">
        <f>IF(N189="zákl. přenesená",J189,0)</f>
        <v>0</v>
      </c>
      <c r="BH189" s="175">
        <f>IF(N189="sníž. přenesená",J189,0)</f>
        <v>0</v>
      </c>
      <c r="BI189" s="175">
        <f>IF(N189="nulová",J189,0)</f>
        <v>0</v>
      </c>
      <c r="BJ189" s="18" t="s">
        <v>76</v>
      </c>
      <c r="BK189" s="175">
        <f>ROUND(I189*H189,2)</f>
        <v>0</v>
      </c>
      <c r="BL189" s="18" t="s">
        <v>86</v>
      </c>
      <c r="BM189" s="174" t="s">
        <v>320</v>
      </c>
    </row>
    <row r="190" s="2" customFormat="1">
      <c r="A190" s="31"/>
      <c r="B190" s="32"/>
      <c r="C190" s="31"/>
      <c r="D190" s="176" t="s">
        <v>162</v>
      </c>
      <c r="E190" s="31"/>
      <c r="F190" s="177" t="s">
        <v>1074</v>
      </c>
      <c r="G190" s="31"/>
      <c r="H190" s="31"/>
      <c r="I190" s="31"/>
      <c r="J190" s="31"/>
      <c r="K190" s="31"/>
      <c r="L190" s="32"/>
      <c r="M190" s="178"/>
      <c r="N190" s="179"/>
      <c r="O190" s="69"/>
      <c r="P190" s="69"/>
      <c r="Q190" s="69"/>
      <c r="R190" s="69"/>
      <c r="S190" s="69"/>
      <c r="T190" s="70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T190" s="18" t="s">
        <v>162</v>
      </c>
      <c r="AU190" s="18" t="s">
        <v>76</v>
      </c>
    </row>
    <row r="191" s="2" customFormat="1" ht="16.5" customHeight="1">
      <c r="A191" s="31"/>
      <c r="B191" s="163"/>
      <c r="C191" s="164" t="s">
        <v>344</v>
      </c>
      <c r="D191" s="164" t="s">
        <v>158</v>
      </c>
      <c r="E191" s="165" t="s">
        <v>1075</v>
      </c>
      <c r="F191" s="166" t="s">
        <v>1261</v>
      </c>
      <c r="G191" s="167" t="s">
        <v>234</v>
      </c>
      <c r="H191" s="168">
        <v>35</v>
      </c>
      <c r="I191" s="169">
        <v>0</v>
      </c>
      <c r="J191" s="169">
        <f>ROUND(I191*H191,2)</f>
        <v>0</v>
      </c>
      <c r="K191" s="166" t="s">
        <v>1</v>
      </c>
      <c r="L191" s="32"/>
      <c r="M191" s="170" t="s">
        <v>1</v>
      </c>
      <c r="N191" s="171" t="s">
        <v>36</v>
      </c>
      <c r="O191" s="172">
        <v>0</v>
      </c>
      <c r="P191" s="172">
        <f>O191*H191</f>
        <v>0</v>
      </c>
      <c r="Q191" s="172">
        <v>0</v>
      </c>
      <c r="R191" s="172">
        <f>Q191*H191</f>
        <v>0</v>
      </c>
      <c r="S191" s="172">
        <v>0</v>
      </c>
      <c r="T191" s="173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4" t="s">
        <v>86</v>
      </c>
      <c r="AT191" s="174" t="s">
        <v>158</v>
      </c>
      <c r="AU191" s="174" t="s">
        <v>76</v>
      </c>
      <c r="AY191" s="18" t="s">
        <v>156</v>
      </c>
      <c r="BE191" s="175">
        <f>IF(N191="základní",J191,0)</f>
        <v>0</v>
      </c>
      <c r="BF191" s="175">
        <f>IF(N191="snížená",J191,0)</f>
        <v>0</v>
      </c>
      <c r="BG191" s="175">
        <f>IF(N191="zákl. přenesená",J191,0)</f>
        <v>0</v>
      </c>
      <c r="BH191" s="175">
        <f>IF(N191="sníž. přenesená",J191,0)</f>
        <v>0</v>
      </c>
      <c r="BI191" s="175">
        <f>IF(N191="nulová",J191,0)</f>
        <v>0</v>
      </c>
      <c r="BJ191" s="18" t="s">
        <v>76</v>
      </c>
      <c r="BK191" s="175">
        <f>ROUND(I191*H191,2)</f>
        <v>0</v>
      </c>
      <c r="BL191" s="18" t="s">
        <v>86</v>
      </c>
      <c r="BM191" s="174" t="s">
        <v>328</v>
      </c>
    </row>
    <row r="192" s="2" customFormat="1">
      <c r="A192" s="31"/>
      <c r="B192" s="32"/>
      <c r="C192" s="31"/>
      <c r="D192" s="176" t="s">
        <v>162</v>
      </c>
      <c r="E192" s="31"/>
      <c r="F192" s="177" t="s">
        <v>1261</v>
      </c>
      <c r="G192" s="31"/>
      <c r="H192" s="31"/>
      <c r="I192" s="31"/>
      <c r="J192" s="31"/>
      <c r="K192" s="31"/>
      <c r="L192" s="32"/>
      <c r="M192" s="178"/>
      <c r="N192" s="179"/>
      <c r="O192" s="69"/>
      <c r="P192" s="69"/>
      <c r="Q192" s="69"/>
      <c r="R192" s="69"/>
      <c r="S192" s="69"/>
      <c r="T192" s="70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T192" s="18" t="s">
        <v>162</v>
      </c>
      <c r="AU192" s="18" t="s">
        <v>76</v>
      </c>
    </row>
    <row r="193" s="2" customFormat="1" ht="16.5" customHeight="1">
      <c r="A193" s="31"/>
      <c r="B193" s="163"/>
      <c r="C193" s="164" t="s">
        <v>252</v>
      </c>
      <c r="D193" s="164" t="s">
        <v>158</v>
      </c>
      <c r="E193" s="165" t="s">
        <v>1077</v>
      </c>
      <c r="F193" s="166" t="s">
        <v>1078</v>
      </c>
      <c r="G193" s="167" t="s">
        <v>427</v>
      </c>
      <c r="H193" s="168">
        <v>14</v>
      </c>
      <c r="I193" s="169">
        <v>0</v>
      </c>
      <c r="J193" s="169">
        <f>ROUND(I193*H193,2)</f>
        <v>0</v>
      </c>
      <c r="K193" s="166" t="s">
        <v>1</v>
      </c>
      <c r="L193" s="32"/>
      <c r="M193" s="170" t="s">
        <v>1</v>
      </c>
      <c r="N193" s="171" t="s">
        <v>36</v>
      </c>
      <c r="O193" s="172">
        <v>0</v>
      </c>
      <c r="P193" s="172">
        <f>O193*H193</f>
        <v>0</v>
      </c>
      <c r="Q193" s="172">
        <v>0</v>
      </c>
      <c r="R193" s="172">
        <f>Q193*H193</f>
        <v>0</v>
      </c>
      <c r="S193" s="172">
        <v>0</v>
      </c>
      <c r="T193" s="173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4" t="s">
        <v>86</v>
      </c>
      <c r="AT193" s="174" t="s">
        <v>158</v>
      </c>
      <c r="AU193" s="174" t="s">
        <v>76</v>
      </c>
      <c r="AY193" s="18" t="s">
        <v>156</v>
      </c>
      <c r="BE193" s="175">
        <f>IF(N193="základní",J193,0)</f>
        <v>0</v>
      </c>
      <c r="BF193" s="175">
        <f>IF(N193="snížená",J193,0)</f>
        <v>0</v>
      </c>
      <c r="BG193" s="175">
        <f>IF(N193="zákl. přenesená",J193,0)</f>
        <v>0</v>
      </c>
      <c r="BH193" s="175">
        <f>IF(N193="sníž. přenesená",J193,0)</f>
        <v>0</v>
      </c>
      <c r="BI193" s="175">
        <f>IF(N193="nulová",J193,0)</f>
        <v>0</v>
      </c>
      <c r="BJ193" s="18" t="s">
        <v>76</v>
      </c>
      <c r="BK193" s="175">
        <f>ROUND(I193*H193,2)</f>
        <v>0</v>
      </c>
      <c r="BL193" s="18" t="s">
        <v>86</v>
      </c>
      <c r="BM193" s="174" t="s">
        <v>342</v>
      </c>
    </row>
    <row r="194" s="2" customFormat="1">
      <c r="A194" s="31"/>
      <c r="B194" s="32"/>
      <c r="C194" s="31"/>
      <c r="D194" s="176" t="s">
        <v>162</v>
      </c>
      <c r="E194" s="31"/>
      <c r="F194" s="177" t="s">
        <v>1078</v>
      </c>
      <c r="G194" s="31"/>
      <c r="H194" s="31"/>
      <c r="I194" s="31"/>
      <c r="J194" s="31"/>
      <c r="K194" s="31"/>
      <c r="L194" s="32"/>
      <c r="M194" s="178"/>
      <c r="N194" s="179"/>
      <c r="O194" s="69"/>
      <c r="P194" s="69"/>
      <c r="Q194" s="69"/>
      <c r="R194" s="69"/>
      <c r="S194" s="69"/>
      <c r="T194" s="70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T194" s="18" t="s">
        <v>162</v>
      </c>
      <c r="AU194" s="18" t="s">
        <v>76</v>
      </c>
    </row>
    <row r="195" s="2" customFormat="1" ht="16.5" customHeight="1">
      <c r="A195" s="31"/>
      <c r="B195" s="163"/>
      <c r="C195" s="164" t="s">
        <v>353</v>
      </c>
      <c r="D195" s="164" t="s">
        <v>158</v>
      </c>
      <c r="E195" s="165" t="s">
        <v>1079</v>
      </c>
      <c r="F195" s="166" t="s">
        <v>1262</v>
      </c>
      <c r="G195" s="167" t="s">
        <v>234</v>
      </c>
      <c r="H195" s="168">
        <v>12</v>
      </c>
      <c r="I195" s="169">
        <v>0</v>
      </c>
      <c r="J195" s="169">
        <f>ROUND(I195*H195,2)</f>
        <v>0</v>
      </c>
      <c r="K195" s="166" t="s">
        <v>1</v>
      </c>
      <c r="L195" s="32"/>
      <c r="M195" s="170" t="s">
        <v>1</v>
      </c>
      <c r="N195" s="171" t="s">
        <v>36</v>
      </c>
      <c r="O195" s="172">
        <v>0</v>
      </c>
      <c r="P195" s="172">
        <f>O195*H195</f>
        <v>0</v>
      </c>
      <c r="Q195" s="172">
        <v>0</v>
      </c>
      <c r="R195" s="172">
        <f>Q195*H195</f>
        <v>0</v>
      </c>
      <c r="S195" s="172">
        <v>0</v>
      </c>
      <c r="T195" s="173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4" t="s">
        <v>86</v>
      </c>
      <c r="AT195" s="174" t="s">
        <v>158</v>
      </c>
      <c r="AU195" s="174" t="s">
        <v>76</v>
      </c>
      <c r="AY195" s="18" t="s">
        <v>156</v>
      </c>
      <c r="BE195" s="175">
        <f>IF(N195="základní",J195,0)</f>
        <v>0</v>
      </c>
      <c r="BF195" s="175">
        <f>IF(N195="snížená",J195,0)</f>
        <v>0</v>
      </c>
      <c r="BG195" s="175">
        <f>IF(N195="zákl. přenesená",J195,0)</f>
        <v>0</v>
      </c>
      <c r="BH195" s="175">
        <f>IF(N195="sníž. přenesená",J195,0)</f>
        <v>0</v>
      </c>
      <c r="BI195" s="175">
        <f>IF(N195="nulová",J195,0)</f>
        <v>0</v>
      </c>
      <c r="BJ195" s="18" t="s">
        <v>76</v>
      </c>
      <c r="BK195" s="175">
        <f>ROUND(I195*H195,2)</f>
        <v>0</v>
      </c>
      <c r="BL195" s="18" t="s">
        <v>86</v>
      </c>
      <c r="BM195" s="174" t="s">
        <v>347</v>
      </c>
    </row>
    <row r="196" s="2" customFormat="1">
      <c r="A196" s="31"/>
      <c r="B196" s="32"/>
      <c r="C196" s="31"/>
      <c r="D196" s="176" t="s">
        <v>162</v>
      </c>
      <c r="E196" s="31"/>
      <c r="F196" s="177" t="s">
        <v>1262</v>
      </c>
      <c r="G196" s="31"/>
      <c r="H196" s="31"/>
      <c r="I196" s="31"/>
      <c r="J196" s="31"/>
      <c r="K196" s="31"/>
      <c r="L196" s="32"/>
      <c r="M196" s="178"/>
      <c r="N196" s="179"/>
      <c r="O196" s="69"/>
      <c r="P196" s="69"/>
      <c r="Q196" s="69"/>
      <c r="R196" s="69"/>
      <c r="S196" s="69"/>
      <c r="T196" s="70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T196" s="18" t="s">
        <v>162</v>
      </c>
      <c r="AU196" s="18" t="s">
        <v>76</v>
      </c>
    </row>
    <row r="197" s="2" customFormat="1" ht="16.5" customHeight="1">
      <c r="A197" s="31"/>
      <c r="B197" s="163"/>
      <c r="C197" s="164" t="s">
        <v>257</v>
      </c>
      <c r="D197" s="164" t="s">
        <v>158</v>
      </c>
      <c r="E197" s="165" t="s">
        <v>1081</v>
      </c>
      <c r="F197" s="166" t="s">
        <v>1082</v>
      </c>
      <c r="G197" s="167" t="s">
        <v>427</v>
      </c>
      <c r="H197" s="168">
        <v>19</v>
      </c>
      <c r="I197" s="169">
        <v>0</v>
      </c>
      <c r="J197" s="169">
        <f>ROUND(I197*H197,2)</f>
        <v>0</v>
      </c>
      <c r="K197" s="166" t="s">
        <v>1</v>
      </c>
      <c r="L197" s="32"/>
      <c r="M197" s="170" t="s">
        <v>1</v>
      </c>
      <c r="N197" s="171" t="s">
        <v>36</v>
      </c>
      <c r="O197" s="172">
        <v>0</v>
      </c>
      <c r="P197" s="172">
        <f>O197*H197</f>
        <v>0</v>
      </c>
      <c r="Q197" s="172">
        <v>0</v>
      </c>
      <c r="R197" s="172">
        <f>Q197*H197</f>
        <v>0</v>
      </c>
      <c r="S197" s="172">
        <v>0</v>
      </c>
      <c r="T197" s="173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4" t="s">
        <v>86</v>
      </c>
      <c r="AT197" s="174" t="s">
        <v>158</v>
      </c>
      <c r="AU197" s="174" t="s">
        <v>76</v>
      </c>
      <c r="AY197" s="18" t="s">
        <v>156</v>
      </c>
      <c r="BE197" s="175">
        <f>IF(N197="základní",J197,0)</f>
        <v>0</v>
      </c>
      <c r="BF197" s="175">
        <f>IF(N197="snížená",J197,0)</f>
        <v>0</v>
      </c>
      <c r="BG197" s="175">
        <f>IF(N197="zákl. přenesená",J197,0)</f>
        <v>0</v>
      </c>
      <c r="BH197" s="175">
        <f>IF(N197="sníž. přenesená",J197,0)</f>
        <v>0</v>
      </c>
      <c r="BI197" s="175">
        <f>IF(N197="nulová",J197,0)</f>
        <v>0</v>
      </c>
      <c r="BJ197" s="18" t="s">
        <v>76</v>
      </c>
      <c r="BK197" s="175">
        <f>ROUND(I197*H197,2)</f>
        <v>0</v>
      </c>
      <c r="BL197" s="18" t="s">
        <v>86</v>
      </c>
      <c r="BM197" s="174" t="s">
        <v>350</v>
      </c>
    </row>
    <row r="198" s="2" customFormat="1">
      <c r="A198" s="31"/>
      <c r="B198" s="32"/>
      <c r="C198" s="31"/>
      <c r="D198" s="176" t="s">
        <v>162</v>
      </c>
      <c r="E198" s="31"/>
      <c r="F198" s="177" t="s">
        <v>1082</v>
      </c>
      <c r="G198" s="31"/>
      <c r="H198" s="31"/>
      <c r="I198" s="31"/>
      <c r="J198" s="31"/>
      <c r="K198" s="31"/>
      <c r="L198" s="32"/>
      <c r="M198" s="178"/>
      <c r="N198" s="179"/>
      <c r="O198" s="69"/>
      <c r="P198" s="69"/>
      <c r="Q198" s="69"/>
      <c r="R198" s="69"/>
      <c r="S198" s="69"/>
      <c r="T198" s="70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T198" s="18" t="s">
        <v>162</v>
      </c>
      <c r="AU198" s="18" t="s">
        <v>76</v>
      </c>
    </row>
    <row r="199" s="2" customFormat="1" ht="16.5" customHeight="1">
      <c r="A199" s="31"/>
      <c r="B199" s="163"/>
      <c r="C199" s="164" t="s">
        <v>941</v>
      </c>
      <c r="D199" s="164" t="s">
        <v>158</v>
      </c>
      <c r="E199" s="165" t="s">
        <v>1083</v>
      </c>
      <c r="F199" s="166" t="s">
        <v>1084</v>
      </c>
      <c r="G199" s="167" t="s">
        <v>234</v>
      </c>
      <c r="H199" s="168">
        <v>28</v>
      </c>
      <c r="I199" s="169">
        <v>0</v>
      </c>
      <c r="J199" s="169">
        <f>ROUND(I199*H199,2)</f>
        <v>0</v>
      </c>
      <c r="K199" s="166" t="s">
        <v>1</v>
      </c>
      <c r="L199" s="32"/>
      <c r="M199" s="170" t="s">
        <v>1</v>
      </c>
      <c r="N199" s="171" t="s">
        <v>36</v>
      </c>
      <c r="O199" s="172">
        <v>0</v>
      </c>
      <c r="P199" s="172">
        <f>O199*H199</f>
        <v>0</v>
      </c>
      <c r="Q199" s="172">
        <v>0</v>
      </c>
      <c r="R199" s="172">
        <f>Q199*H199</f>
        <v>0</v>
      </c>
      <c r="S199" s="172">
        <v>0</v>
      </c>
      <c r="T199" s="173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4" t="s">
        <v>86</v>
      </c>
      <c r="AT199" s="174" t="s">
        <v>158</v>
      </c>
      <c r="AU199" s="174" t="s">
        <v>76</v>
      </c>
      <c r="AY199" s="18" t="s">
        <v>156</v>
      </c>
      <c r="BE199" s="175">
        <f>IF(N199="základní",J199,0)</f>
        <v>0</v>
      </c>
      <c r="BF199" s="175">
        <f>IF(N199="snížená",J199,0)</f>
        <v>0</v>
      </c>
      <c r="BG199" s="175">
        <f>IF(N199="zákl. přenesená",J199,0)</f>
        <v>0</v>
      </c>
      <c r="BH199" s="175">
        <f>IF(N199="sníž. přenesená",J199,0)</f>
        <v>0</v>
      </c>
      <c r="BI199" s="175">
        <f>IF(N199="nulová",J199,0)</f>
        <v>0</v>
      </c>
      <c r="BJ199" s="18" t="s">
        <v>76</v>
      </c>
      <c r="BK199" s="175">
        <f>ROUND(I199*H199,2)</f>
        <v>0</v>
      </c>
      <c r="BL199" s="18" t="s">
        <v>86</v>
      </c>
      <c r="BM199" s="174" t="s">
        <v>357</v>
      </c>
    </row>
    <row r="200" s="2" customFormat="1">
      <c r="A200" s="31"/>
      <c r="B200" s="32"/>
      <c r="C200" s="31"/>
      <c r="D200" s="176" t="s">
        <v>162</v>
      </c>
      <c r="E200" s="31"/>
      <c r="F200" s="177" t="s">
        <v>1084</v>
      </c>
      <c r="G200" s="31"/>
      <c r="H200" s="31"/>
      <c r="I200" s="31"/>
      <c r="J200" s="31"/>
      <c r="K200" s="31"/>
      <c r="L200" s="32"/>
      <c r="M200" s="178"/>
      <c r="N200" s="179"/>
      <c r="O200" s="69"/>
      <c r="P200" s="69"/>
      <c r="Q200" s="69"/>
      <c r="R200" s="69"/>
      <c r="S200" s="69"/>
      <c r="T200" s="70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T200" s="18" t="s">
        <v>162</v>
      </c>
      <c r="AU200" s="18" t="s">
        <v>76</v>
      </c>
    </row>
    <row r="201" s="2" customFormat="1" ht="24.15" customHeight="1">
      <c r="A201" s="31"/>
      <c r="B201" s="163"/>
      <c r="C201" s="164" t="s">
        <v>261</v>
      </c>
      <c r="D201" s="164" t="s">
        <v>158</v>
      </c>
      <c r="E201" s="165" t="s">
        <v>1087</v>
      </c>
      <c r="F201" s="166" t="s">
        <v>1263</v>
      </c>
      <c r="G201" s="167" t="s">
        <v>427</v>
      </c>
      <c r="H201" s="168">
        <v>2</v>
      </c>
      <c r="I201" s="169">
        <v>0</v>
      </c>
      <c r="J201" s="169">
        <f>ROUND(I201*H201,2)</f>
        <v>0</v>
      </c>
      <c r="K201" s="166" t="s">
        <v>1</v>
      </c>
      <c r="L201" s="32"/>
      <c r="M201" s="170" t="s">
        <v>1</v>
      </c>
      <c r="N201" s="171" t="s">
        <v>36</v>
      </c>
      <c r="O201" s="172">
        <v>0</v>
      </c>
      <c r="P201" s="172">
        <f>O201*H201</f>
        <v>0</v>
      </c>
      <c r="Q201" s="172">
        <v>0</v>
      </c>
      <c r="R201" s="172">
        <f>Q201*H201</f>
        <v>0</v>
      </c>
      <c r="S201" s="172">
        <v>0</v>
      </c>
      <c r="T201" s="173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4" t="s">
        <v>86</v>
      </c>
      <c r="AT201" s="174" t="s">
        <v>158</v>
      </c>
      <c r="AU201" s="174" t="s">
        <v>76</v>
      </c>
      <c r="AY201" s="18" t="s">
        <v>156</v>
      </c>
      <c r="BE201" s="175">
        <f>IF(N201="základní",J201,0)</f>
        <v>0</v>
      </c>
      <c r="BF201" s="175">
        <f>IF(N201="snížená",J201,0)</f>
        <v>0</v>
      </c>
      <c r="BG201" s="175">
        <f>IF(N201="zákl. přenesená",J201,0)</f>
        <v>0</v>
      </c>
      <c r="BH201" s="175">
        <f>IF(N201="sníž. přenesená",J201,0)</f>
        <v>0</v>
      </c>
      <c r="BI201" s="175">
        <f>IF(N201="nulová",J201,0)</f>
        <v>0</v>
      </c>
      <c r="BJ201" s="18" t="s">
        <v>76</v>
      </c>
      <c r="BK201" s="175">
        <f>ROUND(I201*H201,2)</f>
        <v>0</v>
      </c>
      <c r="BL201" s="18" t="s">
        <v>86</v>
      </c>
      <c r="BM201" s="174" t="s">
        <v>535</v>
      </c>
    </row>
    <row r="202" s="2" customFormat="1">
      <c r="A202" s="31"/>
      <c r="B202" s="32"/>
      <c r="C202" s="31"/>
      <c r="D202" s="176" t="s">
        <v>162</v>
      </c>
      <c r="E202" s="31"/>
      <c r="F202" s="177" t="s">
        <v>1263</v>
      </c>
      <c r="G202" s="31"/>
      <c r="H202" s="31"/>
      <c r="I202" s="31"/>
      <c r="J202" s="31"/>
      <c r="K202" s="31"/>
      <c r="L202" s="32"/>
      <c r="M202" s="178"/>
      <c r="N202" s="179"/>
      <c r="O202" s="69"/>
      <c r="P202" s="69"/>
      <c r="Q202" s="69"/>
      <c r="R202" s="69"/>
      <c r="S202" s="69"/>
      <c r="T202" s="70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T202" s="18" t="s">
        <v>162</v>
      </c>
      <c r="AU202" s="18" t="s">
        <v>76</v>
      </c>
    </row>
    <row r="203" s="2" customFormat="1" ht="16.5" customHeight="1">
      <c r="A203" s="31"/>
      <c r="B203" s="163"/>
      <c r="C203" s="164" t="s">
        <v>360</v>
      </c>
      <c r="D203" s="164" t="s">
        <v>158</v>
      </c>
      <c r="E203" s="165" t="s">
        <v>1089</v>
      </c>
      <c r="F203" s="166" t="s">
        <v>1090</v>
      </c>
      <c r="G203" s="167" t="s">
        <v>427</v>
      </c>
      <c r="H203" s="168">
        <v>2</v>
      </c>
      <c r="I203" s="169">
        <v>0</v>
      </c>
      <c r="J203" s="169">
        <f>ROUND(I203*H203,2)</f>
        <v>0</v>
      </c>
      <c r="K203" s="166" t="s">
        <v>1</v>
      </c>
      <c r="L203" s="32"/>
      <c r="M203" s="170" t="s">
        <v>1</v>
      </c>
      <c r="N203" s="171" t="s">
        <v>36</v>
      </c>
      <c r="O203" s="172">
        <v>0</v>
      </c>
      <c r="P203" s="172">
        <f>O203*H203</f>
        <v>0</v>
      </c>
      <c r="Q203" s="172">
        <v>0</v>
      </c>
      <c r="R203" s="172">
        <f>Q203*H203</f>
        <v>0</v>
      </c>
      <c r="S203" s="172">
        <v>0</v>
      </c>
      <c r="T203" s="173">
        <f>S203*H203</f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4" t="s">
        <v>86</v>
      </c>
      <c r="AT203" s="174" t="s">
        <v>158</v>
      </c>
      <c r="AU203" s="174" t="s">
        <v>76</v>
      </c>
      <c r="AY203" s="18" t="s">
        <v>156</v>
      </c>
      <c r="BE203" s="175">
        <f>IF(N203="základní",J203,0)</f>
        <v>0</v>
      </c>
      <c r="BF203" s="175">
        <f>IF(N203="snížená",J203,0)</f>
        <v>0</v>
      </c>
      <c r="BG203" s="175">
        <f>IF(N203="zákl. přenesená",J203,0)</f>
        <v>0</v>
      </c>
      <c r="BH203" s="175">
        <f>IF(N203="sníž. přenesená",J203,0)</f>
        <v>0</v>
      </c>
      <c r="BI203" s="175">
        <f>IF(N203="nulová",J203,0)</f>
        <v>0</v>
      </c>
      <c r="BJ203" s="18" t="s">
        <v>76</v>
      </c>
      <c r="BK203" s="175">
        <f>ROUND(I203*H203,2)</f>
        <v>0</v>
      </c>
      <c r="BL203" s="18" t="s">
        <v>86</v>
      </c>
      <c r="BM203" s="174" t="s">
        <v>543</v>
      </c>
    </row>
    <row r="204" s="2" customFormat="1">
      <c r="A204" s="31"/>
      <c r="B204" s="32"/>
      <c r="C204" s="31"/>
      <c r="D204" s="176" t="s">
        <v>162</v>
      </c>
      <c r="E204" s="31"/>
      <c r="F204" s="177" t="s">
        <v>1090</v>
      </c>
      <c r="G204" s="31"/>
      <c r="H204" s="31"/>
      <c r="I204" s="31"/>
      <c r="J204" s="31"/>
      <c r="K204" s="31"/>
      <c r="L204" s="32"/>
      <c r="M204" s="178"/>
      <c r="N204" s="179"/>
      <c r="O204" s="69"/>
      <c r="P204" s="69"/>
      <c r="Q204" s="69"/>
      <c r="R204" s="69"/>
      <c r="S204" s="69"/>
      <c r="T204" s="70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T204" s="18" t="s">
        <v>162</v>
      </c>
      <c r="AU204" s="18" t="s">
        <v>76</v>
      </c>
    </row>
    <row r="205" s="2" customFormat="1" ht="24.15" customHeight="1">
      <c r="A205" s="31"/>
      <c r="B205" s="163"/>
      <c r="C205" s="164" t="s">
        <v>264</v>
      </c>
      <c r="D205" s="164" t="s">
        <v>158</v>
      </c>
      <c r="E205" s="165" t="s">
        <v>1091</v>
      </c>
      <c r="F205" s="166" t="s">
        <v>1092</v>
      </c>
      <c r="G205" s="167" t="s">
        <v>427</v>
      </c>
      <c r="H205" s="168">
        <v>185</v>
      </c>
      <c r="I205" s="169">
        <v>0</v>
      </c>
      <c r="J205" s="169">
        <f>ROUND(I205*H205,2)</f>
        <v>0</v>
      </c>
      <c r="K205" s="166" t="s">
        <v>1</v>
      </c>
      <c r="L205" s="32"/>
      <c r="M205" s="170" t="s">
        <v>1</v>
      </c>
      <c r="N205" s="171" t="s">
        <v>36</v>
      </c>
      <c r="O205" s="172">
        <v>0</v>
      </c>
      <c r="P205" s="172">
        <f>O205*H205</f>
        <v>0</v>
      </c>
      <c r="Q205" s="172">
        <v>0</v>
      </c>
      <c r="R205" s="172">
        <f>Q205*H205</f>
        <v>0</v>
      </c>
      <c r="S205" s="172">
        <v>0</v>
      </c>
      <c r="T205" s="173">
        <f>S205*H205</f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4" t="s">
        <v>86</v>
      </c>
      <c r="AT205" s="174" t="s">
        <v>158</v>
      </c>
      <c r="AU205" s="174" t="s">
        <v>76</v>
      </c>
      <c r="AY205" s="18" t="s">
        <v>156</v>
      </c>
      <c r="BE205" s="175">
        <f>IF(N205="základní",J205,0)</f>
        <v>0</v>
      </c>
      <c r="BF205" s="175">
        <f>IF(N205="snížená",J205,0)</f>
        <v>0</v>
      </c>
      <c r="BG205" s="175">
        <f>IF(N205="zákl. přenesená",J205,0)</f>
        <v>0</v>
      </c>
      <c r="BH205" s="175">
        <f>IF(N205="sníž. přenesená",J205,0)</f>
        <v>0</v>
      </c>
      <c r="BI205" s="175">
        <f>IF(N205="nulová",J205,0)</f>
        <v>0</v>
      </c>
      <c r="BJ205" s="18" t="s">
        <v>76</v>
      </c>
      <c r="BK205" s="175">
        <f>ROUND(I205*H205,2)</f>
        <v>0</v>
      </c>
      <c r="BL205" s="18" t="s">
        <v>86</v>
      </c>
      <c r="BM205" s="174" t="s">
        <v>554</v>
      </c>
    </row>
    <row r="206" s="2" customFormat="1">
      <c r="A206" s="31"/>
      <c r="B206" s="32"/>
      <c r="C206" s="31"/>
      <c r="D206" s="176" t="s">
        <v>162</v>
      </c>
      <c r="E206" s="31"/>
      <c r="F206" s="177" t="s">
        <v>1092</v>
      </c>
      <c r="G206" s="31"/>
      <c r="H206" s="31"/>
      <c r="I206" s="31"/>
      <c r="J206" s="31"/>
      <c r="K206" s="31"/>
      <c r="L206" s="32"/>
      <c r="M206" s="178"/>
      <c r="N206" s="179"/>
      <c r="O206" s="69"/>
      <c r="P206" s="69"/>
      <c r="Q206" s="69"/>
      <c r="R206" s="69"/>
      <c r="S206" s="69"/>
      <c r="T206" s="70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T206" s="18" t="s">
        <v>162</v>
      </c>
      <c r="AU206" s="18" t="s">
        <v>76</v>
      </c>
    </row>
    <row r="207" s="2" customFormat="1" ht="16.5" customHeight="1">
      <c r="A207" s="31"/>
      <c r="B207" s="163"/>
      <c r="C207" s="164" t="s">
        <v>367</v>
      </c>
      <c r="D207" s="164" t="s">
        <v>158</v>
      </c>
      <c r="E207" s="165" t="s">
        <v>1093</v>
      </c>
      <c r="F207" s="166" t="s">
        <v>1264</v>
      </c>
      <c r="G207" s="167" t="s">
        <v>427</v>
      </c>
      <c r="H207" s="168">
        <v>15</v>
      </c>
      <c r="I207" s="169">
        <v>0</v>
      </c>
      <c r="J207" s="169">
        <f>ROUND(I207*H207,2)</f>
        <v>0</v>
      </c>
      <c r="K207" s="166" t="s">
        <v>1</v>
      </c>
      <c r="L207" s="32"/>
      <c r="M207" s="170" t="s">
        <v>1</v>
      </c>
      <c r="N207" s="171" t="s">
        <v>36</v>
      </c>
      <c r="O207" s="172">
        <v>0</v>
      </c>
      <c r="P207" s="172">
        <f>O207*H207</f>
        <v>0</v>
      </c>
      <c r="Q207" s="172">
        <v>0</v>
      </c>
      <c r="R207" s="172">
        <f>Q207*H207</f>
        <v>0</v>
      </c>
      <c r="S207" s="172">
        <v>0</v>
      </c>
      <c r="T207" s="173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4" t="s">
        <v>86</v>
      </c>
      <c r="AT207" s="174" t="s">
        <v>158</v>
      </c>
      <c r="AU207" s="174" t="s">
        <v>76</v>
      </c>
      <c r="AY207" s="18" t="s">
        <v>156</v>
      </c>
      <c r="BE207" s="175">
        <f>IF(N207="základní",J207,0)</f>
        <v>0</v>
      </c>
      <c r="BF207" s="175">
        <f>IF(N207="snížená",J207,0)</f>
        <v>0</v>
      </c>
      <c r="BG207" s="175">
        <f>IF(N207="zákl. přenesená",J207,0)</f>
        <v>0</v>
      </c>
      <c r="BH207" s="175">
        <f>IF(N207="sníž. přenesená",J207,0)</f>
        <v>0</v>
      </c>
      <c r="BI207" s="175">
        <f>IF(N207="nulová",J207,0)</f>
        <v>0</v>
      </c>
      <c r="BJ207" s="18" t="s">
        <v>76</v>
      </c>
      <c r="BK207" s="175">
        <f>ROUND(I207*H207,2)</f>
        <v>0</v>
      </c>
      <c r="BL207" s="18" t="s">
        <v>86</v>
      </c>
      <c r="BM207" s="174" t="s">
        <v>363</v>
      </c>
    </row>
    <row r="208" s="2" customFormat="1">
      <c r="A208" s="31"/>
      <c r="B208" s="32"/>
      <c r="C208" s="31"/>
      <c r="D208" s="176" t="s">
        <v>162</v>
      </c>
      <c r="E208" s="31"/>
      <c r="F208" s="177" t="s">
        <v>1264</v>
      </c>
      <c r="G208" s="31"/>
      <c r="H208" s="31"/>
      <c r="I208" s="31"/>
      <c r="J208" s="31"/>
      <c r="K208" s="31"/>
      <c r="L208" s="32"/>
      <c r="M208" s="178"/>
      <c r="N208" s="179"/>
      <c r="O208" s="69"/>
      <c r="P208" s="69"/>
      <c r="Q208" s="69"/>
      <c r="R208" s="69"/>
      <c r="S208" s="69"/>
      <c r="T208" s="70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T208" s="18" t="s">
        <v>162</v>
      </c>
      <c r="AU208" s="18" t="s">
        <v>76</v>
      </c>
    </row>
    <row r="209" s="2" customFormat="1" ht="21.75" customHeight="1">
      <c r="A209" s="31"/>
      <c r="B209" s="163"/>
      <c r="C209" s="164" t="s">
        <v>269</v>
      </c>
      <c r="D209" s="164" t="s">
        <v>158</v>
      </c>
      <c r="E209" s="165" t="s">
        <v>1095</v>
      </c>
      <c r="F209" s="166" t="s">
        <v>1265</v>
      </c>
      <c r="G209" s="167" t="s">
        <v>427</v>
      </c>
      <c r="H209" s="168">
        <v>18</v>
      </c>
      <c r="I209" s="169">
        <v>0</v>
      </c>
      <c r="J209" s="169">
        <f>ROUND(I209*H209,2)</f>
        <v>0</v>
      </c>
      <c r="K209" s="166" t="s">
        <v>1</v>
      </c>
      <c r="L209" s="32"/>
      <c r="M209" s="170" t="s">
        <v>1</v>
      </c>
      <c r="N209" s="171" t="s">
        <v>36</v>
      </c>
      <c r="O209" s="172">
        <v>0</v>
      </c>
      <c r="P209" s="172">
        <f>O209*H209</f>
        <v>0</v>
      </c>
      <c r="Q209" s="172">
        <v>0</v>
      </c>
      <c r="R209" s="172">
        <f>Q209*H209</f>
        <v>0</v>
      </c>
      <c r="S209" s="172">
        <v>0</v>
      </c>
      <c r="T209" s="173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4" t="s">
        <v>86</v>
      </c>
      <c r="AT209" s="174" t="s">
        <v>158</v>
      </c>
      <c r="AU209" s="174" t="s">
        <v>76</v>
      </c>
      <c r="AY209" s="18" t="s">
        <v>156</v>
      </c>
      <c r="BE209" s="175">
        <f>IF(N209="základní",J209,0)</f>
        <v>0</v>
      </c>
      <c r="BF209" s="175">
        <f>IF(N209="snížená",J209,0)</f>
        <v>0</v>
      </c>
      <c r="BG209" s="175">
        <f>IF(N209="zákl. přenesená",J209,0)</f>
        <v>0</v>
      </c>
      <c r="BH209" s="175">
        <f>IF(N209="sníž. přenesená",J209,0)</f>
        <v>0</v>
      </c>
      <c r="BI209" s="175">
        <f>IF(N209="nulová",J209,0)</f>
        <v>0</v>
      </c>
      <c r="BJ209" s="18" t="s">
        <v>76</v>
      </c>
      <c r="BK209" s="175">
        <f>ROUND(I209*H209,2)</f>
        <v>0</v>
      </c>
      <c r="BL209" s="18" t="s">
        <v>86</v>
      </c>
      <c r="BM209" s="174" t="s">
        <v>366</v>
      </c>
    </row>
    <row r="210" s="2" customFormat="1">
      <c r="A210" s="31"/>
      <c r="B210" s="32"/>
      <c r="C210" s="31"/>
      <c r="D210" s="176" t="s">
        <v>162</v>
      </c>
      <c r="E210" s="31"/>
      <c r="F210" s="177" t="s">
        <v>1265</v>
      </c>
      <c r="G210" s="31"/>
      <c r="H210" s="31"/>
      <c r="I210" s="31"/>
      <c r="J210" s="31"/>
      <c r="K210" s="31"/>
      <c r="L210" s="32"/>
      <c r="M210" s="178"/>
      <c r="N210" s="179"/>
      <c r="O210" s="69"/>
      <c r="P210" s="69"/>
      <c r="Q210" s="69"/>
      <c r="R210" s="69"/>
      <c r="S210" s="69"/>
      <c r="T210" s="70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T210" s="18" t="s">
        <v>162</v>
      </c>
      <c r="AU210" s="18" t="s">
        <v>76</v>
      </c>
    </row>
    <row r="211" s="2" customFormat="1" ht="21.75" customHeight="1">
      <c r="A211" s="31"/>
      <c r="B211" s="163"/>
      <c r="C211" s="164" t="s">
        <v>375</v>
      </c>
      <c r="D211" s="164" t="s">
        <v>158</v>
      </c>
      <c r="E211" s="165" t="s">
        <v>1266</v>
      </c>
      <c r="F211" s="166" t="s">
        <v>1267</v>
      </c>
      <c r="G211" s="167" t="s">
        <v>1101</v>
      </c>
      <c r="H211" s="168">
        <v>82</v>
      </c>
      <c r="I211" s="169">
        <v>0</v>
      </c>
      <c r="J211" s="169">
        <f>ROUND(I211*H211,2)</f>
        <v>0</v>
      </c>
      <c r="K211" s="166" t="s">
        <v>1</v>
      </c>
      <c r="L211" s="32"/>
      <c r="M211" s="170" t="s">
        <v>1</v>
      </c>
      <c r="N211" s="171" t="s">
        <v>36</v>
      </c>
      <c r="O211" s="172">
        <v>0</v>
      </c>
      <c r="P211" s="172">
        <f>O211*H211</f>
        <v>0</v>
      </c>
      <c r="Q211" s="172">
        <v>0</v>
      </c>
      <c r="R211" s="172">
        <f>Q211*H211</f>
        <v>0</v>
      </c>
      <c r="S211" s="172">
        <v>0</v>
      </c>
      <c r="T211" s="173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4" t="s">
        <v>86</v>
      </c>
      <c r="AT211" s="174" t="s">
        <v>158</v>
      </c>
      <c r="AU211" s="174" t="s">
        <v>76</v>
      </c>
      <c r="AY211" s="18" t="s">
        <v>156</v>
      </c>
      <c r="BE211" s="175">
        <f>IF(N211="základní",J211,0)</f>
        <v>0</v>
      </c>
      <c r="BF211" s="175">
        <f>IF(N211="snížená",J211,0)</f>
        <v>0</v>
      </c>
      <c r="BG211" s="175">
        <f>IF(N211="zákl. přenesená",J211,0)</f>
        <v>0</v>
      </c>
      <c r="BH211" s="175">
        <f>IF(N211="sníž. přenesená",J211,0)</f>
        <v>0</v>
      </c>
      <c r="BI211" s="175">
        <f>IF(N211="nulová",J211,0)</f>
        <v>0</v>
      </c>
      <c r="BJ211" s="18" t="s">
        <v>76</v>
      </c>
      <c r="BK211" s="175">
        <f>ROUND(I211*H211,2)</f>
        <v>0</v>
      </c>
      <c r="BL211" s="18" t="s">
        <v>86</v>
      </c>
      <c r="BM211" s="174" t="s">
        <v>370</v>
      </c>
    </row>
    <row r="212" s="2" customFormat="1">
      <c r="A212" s="31"/>
      <c r="B212" s="32"/>
      <c r="C212" s="31"/>
      <c r="D212" s="176" t="s">
        <v>162</v>
      </c>
      <c r="E212" s="31"/>
      <c r="F212" s="177" t="s">
        <v>1267</v>
      </c>
      <c r="G212" s="31"/>
      <c r="H212" s="31"/>
      <c r="I212" s="31"/>
      <c r="J212" s="31"/>
      <c r="K212" s="31"/>
      <c r="L212" s="32"/>
      <c r="M212" s="178"/>
      <c r="N212" s="179"/>
      <c r="O212" s="69"/>
      <c r="P212" s="69"/>
      <c r="Q212" s="69"/>
      <c r="R212" s="69"/>
      <c r="S212" s="69"/>
      <c r="T212" s="70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T212" s="18" t="s">
        <v>162</v>
      </c>
      <c r="AU212" s="18" t="s">
        <v>76</v>
      </c>
    </row>
    <row r="213" s="2" customFormat="1" ht="21.75" customHeight="1">
      <c r="A213" s="31"/>
      <c r="B213" s="163"/>
      <c r="C213" s="164" t="s">
        <v>276</v>
      </c>
      <c r="D213" s="164" t="s">
        <v>158</v>
      </c>
      <c r="E213" s="165" t="s">
        <v>1268</v>
      </c>
      <c r="F213" s="166" t="s">
        <v>1103</v>
      </c>
      <c r="G213" s="167" t="s">
        <v>427</v>
      </c>
      <c r="H213" s="168">
        <v>9</v>
      </c>
      <c r="I213" s="169">
        <v>0</v>
      </c>
      <c r="J213" s="169">
        <f>ROUND(I213*H213,2)</f>
        <v>0</v>
      </c>
      <c r="K213" s="166" t="s">
        <v>1</v>
      </c>
      <c r="L213" s="32"/>
      <c r="M213" s="170" t="s">
        <v>1</v>
      </c>
      <c r="N213" s="171" t="s">
        <v>36</v>
      </c>
      <c r="O213" s="172">
        <v>0</v>
      </c>
      <c r="P213" s="172">
        <f>O213*H213</f>
        <v>0</v>
      </c>
      <c r="Q213" s="172">
        <v>0</v>
      </c>
      <c r="R213" s="172">
        <f>Q213*H213</f>
        <v>0</v>
      </c>
      <c r="S213" s="172">
        <v>0</v>
      </c>
      <c r="T213" s="173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74" t="s">
        <v>86</v>
      </c>
      <c r="AT213" s="174" t="s">
        <v>158</v>
      </c>
      <c r="AU213" s="174" t="s">
        <v>76</v>
      </c>
      <c r="AY213" s="18" t="s">
        <v>156</v>
      </c>
      <c r="BE213" s="175">
        <f>IF(N213="základní",J213,0)</f>
        <v>0</v>
      </c>
      <c r="BF213" s="175">
        <f>IF(N213="snížená",J213,0)</f>
        <v>0</v>
      </c>
      <c r="BG213" s="175">
        <f>IF(N213="zákl. přenesená",J213,0)</f>
        <v>0</v>
      </c>
      <c r="BH213" s="175">
        <f>IF(N213="sníž. přenesená",J213,0)</f>
        <v>0</v>
      </c>
      <c r="BI213" s="175">
        <f>IF(N213="nulová",J213,0)</f>
        <v>0</v>
      </c>
      <c r="BJ213" s="18" t="s">
        <v>76</v>
      </c>
      <c r="BK213" s="175">
        <f>ROUND(I213*H213,2)</f>
        <v>0</v>
      </c>
      <c r="BL213" s="18" t="s">
        <v>86</v>
      </c>
      <c r="BM213" s="174" t="s">
        <v>373</v>
      </c>
    </row>
    <row r="214" s="2" customFormat="1">
      <c r="A214" s="31"/>
      <c r="B214" s="32"/>
      <c r="C214" s="31"/>
      <c r="D214" s="176" t="s">
        <v>162</v>
      </c>
      <c r="E214" s="31"/>
      <c r="F214" s="177" t="s">
        <v>1103</v>
      </c>
      <c r="G214" s="31"/>
      <c r="H214" s="31"/>
      <c r="I214" s="31"/>
      <c r="J214" s="31"/>
      <c r="K214" s="31"/>
      <c r="L214" s="32"/>
      <c r="M214" s="178"/>
      <c r="N214" s="179"/>
      <c r="O214" s="69"/>
      <c r="P214" s="69"/>
      <c r="Q214" s="69"/>
      <c r="R214" s="69"/>
      <c r="S214" s="69"/>
      <c r="T214" s="70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T214" s="18" t="s">
        <v>162</v>
      </c>
      <c r="AU214" s="18" t="s">
        <v>76</v>
      </c>
    </row>
    <row r="215" s="2" customFormat="1" ht="24.15" customHeight="1">
      <c r="A215" s="31"/>
      <c r="B215" s="163"/>
      <c r="C215" s="164" t="s">
        <v>383</v>
      </c>
      <c r="D215" s="164" t="s">
        <v>158</v>
      </c>
      <c r="E215" s="165" t="s">
        <v>1104</v>
      </c>
      <c r="F215" s="166" t="s">
        <v>1105</v>
      </c>
      <c r="G215" s="167" t="s">
        <v>427</v>
      </c>
      <c r="H215" s="168">
        <v>56</v>
      </c>
      <c r="I215" s="169">
        <v>0</v>
      </c>
      <c r="J215" s="169">
        <f>ROUND(I215*H215,2)</f>
        <v>0</v>
      </c>
      <c r="K215" s="166" t="s">
        <v>1</v>
      </c>
      <c r="L215" s="32"/>
      <c r="M215" s="170" t="s">
        <v>1</v>
      </c>
      <c r="N215" s="171" t="s">
        <v>36</v>
      </c>
      <c r="O215" s="172">
        <v>0</v>
      </c>
      <c r="P215" s="172">
        <f>O215*H215</f>
        <v>0</v>
      </c>
      <c r="Q215" s="172">
        <v>0</v>
      </c>
      <c r="R215" s="172">
        <f>Q215*H215</f>
        <v>0</v>
      </c>
      <c r="S215" s="172">
        <v>0</v>
      </c>
      <c r="T215" s="173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4" t="s">
        <v>86</v>
      </c>
      <c r="AT215" s="174" t="s">
        <v>158</v>
      </c>
      <c r="AU215" s="174" t="s">
        <v>76</v>
      </c>
      <c r="AY215" s="18" t="s">
        <v>156</v>
      </c>
      <c r="BE215" s="175">
        <f>IF(N215="základní",J215,0)</f>
        <v>0</v>
      </c>
      <c r="BF215" s="175">
        <f>IF(N215="snížená",J215,0)</f>
        <v>0</v>
      </c>
      <c r="BG215" s="175">
        <f>IF(N215="zákl. přenesená",J215,0)</f>
        <v>0</v>
      </c>
      <c r="BH215" s="175">
        <f>IF(N215="sníž. přenesená",J215,0)</f>
        <v>0</v>
      </c>
      <c r="BI215" s="175">
        <f>IF(N215="nulová",J215,0)</f>
        <v>0</v>
      </c>
      <c r="BJ215" s="18" t="s">
        <v>76</v>
      </c>
      <c r="BK215" s="175">
        <f>ROUND(I215*H215,2)</f>
        <v>0</v>
      </c>
      <c r="BL215" s="18" t="s">
        <v>86</v>
      </c>
      <c r="BM215" s="174" t="s">
        <v>378</v>
      </c>
    </row>
    <row r="216" s="2" customFormat="1">
      <c r="A216" s="31"/>
      <c r="B216" s="32"/>
      <c r="C216" s="31"/>
      <c r="D216" s="176" t="s">
        <v>162</v>
      </c>
      <c r="E216" s="31"/>
      <c r="F216" s="177" t="s">
        <v>1105</v>
      </c>
      <c r="G216" s="31"/>
      <c r="H216" s="31"/>
      <c r="I216" s="31"/>
      <c r="J216" s="31"/>
      <c r="K216" s="31"/>
      <c r="L216" s="32"/>
      <c r="M216" s="178"/>
      <c r="N216" s="179"/>
      <c r="O216" s="69"/>
      <c r="P216" s="69"/>
      <c r="Q216" s="69"/>
      <c r="R216" s="69"/>
      <c r="S216" s="69"/>
      <c r="T216" s="70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T216" s="18" t="s">
        <v>162</v>
      </c>
      <c r="AU216" s="18" t="s">
        <v>76</v>
      </c>
    </row>
    <row r="217" s="2" customFormat="1" ht="16.5" customHeight="1">
      <c r="A217" s="31"/>
      <c r="B217" s="163"/>
      <c r="C217" s="164" t="s">
        <v>280</v>
      </c>
      <c r="D217" s="164" t="s">
        <v>158</v>
      </c>
      <c r="E217" s="165" t="s">
        <v>1110</v>
      </c>
      <c r="F217" s="166" t="s">
        <v>1111</v>
      </c>
      <c r="G217" s="167" t="s">
        <v>427</v>
      </c>
      <c r="H217" s="168">
        <v>10</v>
      </c>
      <c r="I217" s="169">
        <v>0</v>
      </c>
      <c r="J217" s="169">
        <f>ROUND(I217*H217,2)</f>
        <v>0</v>
      </c>
      <c r="K217" s="166" t="s">
        <v>1</v>
      </c>
      <c r="L217" s="32"/>
      <c r="M217" s="170" t="s">
        <v>1</v>
      </c>
      <c r="N217" s="171" t="s">
        <v>36</v>
      </c>
      <c r="O217" s="172">
        <v>0</v>
      </c>
      <c r="P217" s="172">
        <f>O217*H217</f>
        <v>0</v>
      </c>
      <c r="Q217" s="172">
        <v>0</v>
      </c>
      <c r="R217" s="172">
        <f>Q217*H217</f>
        <v>0</v>
      </c>
      <c r="S217" s="172">
        <v>0</v>
      </c>
      <c r="T217" s="173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4" t="s">
        <v>86</v>
      </c>
      <c r="AT217" s="174" t="s">
        <v>158</v>
      </c>
      <c r="AU217" s="174" t="s">
        <v>76</v>
      </c>
      <c r="AY217" s="18" t="s">
        <v>156</v>
      </c>
      <c r="BE217" s="175">
        <f>IF(N217="základní",J217,0)</f>
        <v>0</v>
      </c>
      <c r="BF217" s="175">
        <f>IF(N217="snížená",J217,0)</f>
        <v>0</v>
      </c>
      <c r="BG217" s="175">
        <f>IF(N217="zákl. přenesená",J217,0)</f>
        <v>0</v>
      </c>
      <c r="BH217" s="175">
        <f>IF(N217="sníž. přenesená",J217,0)</f>
        <v>0</v>
      </c>
      <c r="BI217" s="175">
        <f>IF(N217="nulová",J217,0)</f>
        <v>0</v>
      </c>
      <c r="BJ217" s="18" t="s">
        <v>76</v>
      </c>
      <c r="BK217" s="175">
        <f>ROUND(I217*H217,2)</f>
        <v>0</v>
      </c>
      <c r="BL217" s="18" t="s">
        <v>86</v>
      </c>
      <c r="BM217" s="174" t="s">
        <v>382</v>
      </c>
    </row>
    <row r="218" s="2" customFormat="1">
      <c r="A218" s="31"/>
      <c r="B218" s="32"/>
      <c r="C218" s="31"/>
      <c r="D218" s="176" t="s">
        <v>162</v>
      </c>
      <c r="E218" s="31"/>
      <c r="F218" s="177" t="s">
        <v>1111</v>
      </c>
      <c r="G218" s="31"/>
      <c r="H218" s="31"/>
      <c r="I218" s="31"/>
      <c r="J218" s="31"/>
      <c r="K218" s="31"/>
      <c r="L218" s="32"/>
      <c r="M218" s="178"/>
      <c r="N218" s="179"/>
      <c r="O218" s="69"/>
      <c r="P218" s="69"/>
      <c r="Q218" s="69"/>
      <c r="R218" s="69"/>
      <c r="S218" s="69"/>
      <c r="T218" s="70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T218" s="18" t="s">
        <v>162</v>
      </c>
      <c r="AU218" s="18" t="s">
        <v>76</v>
      </c>
    </row>
    <row r="219" s="2" customFormat="1" ht="16.5" customHeight="1">
      <c r="A219" s="31"/>
      <c r="B219" s="163"/>
      <c r="C219" s="164" t="s">
        <v>393</v>
      </c>
      <c r="D219" s="164" t="s">
        <v>158</v>
      </c>
      <c r="E219" s="165" t="s">
        <v>1166</v>
      </c>
      <c r="F219" s="166" t="s">
        <v>1269</v>
      </c>
      <c r="G219" s="167" t="s">
        <v>234</v>
      </c>
      <c r="H219" s="168">
        <v>40</v>
      </c>
      <c r="I219" s="169">
        <v>0</v>
      </c>
      <c r="J219" s="169">
        <f>ROUND(I219*H219,2)</f>
        <v>0</v>
      </c>
      <c r="K219" s="166" t="s">
        <v>1</v>
      </c>
      <c r="L219" s="32"/>
      <c r="M219" s="170" t="s">
        <v>1</v>
      </c>
      <c r="N219" s="171" t="s">
        <v>36</v>
      </c>
      <c r="O219" s="172">
        <v>0</v>
      </c>
      <c r="P219" s="172">
        <f>O219*H219</f>
        <v>0</v>
      </c>
      <c r="Q219" s="172">
        <v>0</v>
      </c>
      <c r="R219" s="172">
        <f>Q219*H219</f>
        <v>0</v>
      </c>
      <c r="S219" s="172">
        <v>0</v>
      </c>
      <c r="T219" s="173">
        <f>S219*H219</f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74" t="s">
        <v>86</v>
      </c>
      <c r="AT219" s="174" t="s">
        <v>158</v>
      </c>
      <c r="AU219" s="174" t="s">
        <v>76</v>
      </c>
      <c r="AY219" s="18" t="s">
        <v>156</v>
      </c>
      <c r="BE219" s="175">
        <f>IF(N219="základní",J219,0)</f>
        <v>0</v>
      </c>
      <c r="BF219" s="175">
        <f>IF(N219="snížená",J219,0)</f>
        <v>0</v>
      </c>
      <c r="BG219" s="175">
        <f>IF(N219="zákl. přenesená",J219,0)</f>
        <v>0</v>
      </c>
      <c r="BH219" s="175">
        <f>IF(N219="sníž. přenesená",J219,0)</f>
        <v>0</v>
      </c>
      <c r="BI219" s="175">
        <f>IF(N219="nulová",J219,0)</f>
        <v>0</v>
      </c>
      <c r="BJ219" s="18" t="s">
        <v>76</v>
      </c>
      <c r="BK219" s="175">
        <f>ROUND(I219*H219,2)</f>
        <v>0</v>
      </c>
      <c r="BL219" s="18" t="s">
        <v>86</v>
      </c>
      <c r="BM219" s="174" t="s">
        <v>386</v>
      </c>
    </row>
    <row r="220" s="2" customFormat="1">
      <c r="A220" s="31"/>
      <c r="B220" s="32"/>
      <c r="C220" s="31"/>
      <c r="D220" s="176" t="s">
        <v>162</v>
      </c>
      <c r="E220" s="31"/>
      <c r="F220" s="177" t="s">
        <v>1269</v>
      </c>
      <c r="G220" s="31"/>
      <c r="H220" s="31"/>
      <c r="I220" s="31"/>
      <c r="J220" s="31"/>
      <c r="K220" s="31"/>
      <c r="L220" s="32"/>
      <c r="M220" s="178"/>
      <c r="N220" s="179"/>
      <c r="O220" s="69"/>
      <c r="P220" s="69"/>
      <c r="Q220" s="69"/>
      <c r="R220" s="69"/>
      <c r="S220" s="69"/>
      <c r="T220" s="70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T220" s="18" t="s">
        <v>162</v>
      </c>
      <c r="AU220" s="18" t="s">
        <v>76</v>
      </c>
    </row>
    <row r="221" s="2" customFormat="1" ht="16.5" customHeight="1">
      <c r="A221" s="31"/>
      <c r="B221" s="163"/>
      <c r="C221" s="164" t="s">
        <v>285</v>
      </c>
      <c r="D221" s="164" t="s">
        <v>158</v>
      </c>
      <c r="E221" s="165" t="s">
        <v>1168</v>
      </c>
      <c r="F221" s="166" t="s">
        <v>1270</v>
      </c>
      <c r="G221" s="167" t="s">
        <v>234</v>
      </c>
      <c r="H221" s="168">
        <v>23</v>
      </c>
      <c r="I221" s="169">
        <v>0</v>
      </c>
      <c r="J221" s="169">
        <f>ROUND(I221*H221,2)</f>
        <v>0</v>
      </c>
      <c r="K221" s="166" t="s">
        <v>1</v>
      </c>
      <c r="L221" s="32"/>
      <c r="M221" s="170" t="s">
        <v>1</v>
      </c>
      <c r="N221" s="171" t="s">
        <v>36</v>
      </c>
      <c r="O221" s="172">
        <v>0</v>
      </c>
      <c r="P221" s="172">
        <f>O221*H221</f>
        <v>0</v>
      </c>
      <c r="Q221" s="172">
        <v>0</v>
      </c>
      <c r="R221" s="172">
        <f>Q221*H221</f>
        <v>0</v>
      </c>
      <c r="S221" s="172">
        <v>0</v>
      </c>
      <c r="T221" s="173">
        <f>S221*H221</f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74" t="s">
        <v>86</v>
      </c>
      <c r="AT221" s="174" t="s">
        <v>158</v>
      </c>
      <c r="AU221" s="174" t="s">
        <v>76</v>
      </c>
      <c r="AY221" s="18" t="s">
        <v>156</v>
      </c>
      <c r="BE221" s="175">
        <f>IF(N221="základní",J221,0)</f>
        <v>0</v>
      </c>
      <c r="BF221" s="175">
        <f>IF(N221="snížená",J221,0)</f>
        <v>0</v>
      </c>
      <c r="BG221" s="175">
        <f>IF(N221="zákl. přenesená",J221,0)</f>
        <v>0</v>
      </c>
      <c r="BH221" s="175">
        <f>IF(N221="sníž. přenesená",J221,0)</f>
        <v>0</v>
      </c>
      <c r="BI221" s="175">
        <f>IF(N221="nulová",J221,0)</f>
        <v>0</v>
      </c>
      <c r="BJ221" s="18" t="s">
        <v>76</v>
      </c>
      <c r="BK221" s="175">
        <f>ROUND(I221*H221,2)</f>
        <v>0</v>
      </c>
      <c r="BL221" s="18" t="s">
        <v>86</v>
      </c>
      <c r="BM221" s="174" t="s">
        <v>389</v>
      </c>
    </row>
    <row r="222" s="2" customFormat="1">
      <c r="A222" s="31"/>
      <c r="B222" s="32"/>
      <c r="C222" s="31"/>
      <c r="D222" s="176" t="s">
        <v>162</v>
      </c>
      <c r="E222" s="31"/>
      <c r="F222" s="177" t="s">
        <v>1270</v>
      </c>
      <c r="G222" s="31"/>
      <c r="H222" s="31"/>
      <c r="I222" s="31"/>
      <c r="J222" s="31"/>
      <c r="K222" s="31"/>
      <c r="L222" s="32"/>
      <c r="M222" s="178"/>
      <c r="N222" s="179"/>
      <c r="O222" s="69"/>
      <c r="P222" s="69"/>
      <c r="Q222" s="69"/>
      <c r="R222" s="69"/>
      <c r="S222" s="69"/>
      <c r="T222" s="70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T222" s="18" t="s">
        <v>162</v>
      </c>
      <c r="AU222" s="18" t="s">
        <v>76</v>
      </c>
    </row>
    <row r="223" s="2" customFormat="1" ht="16.5" customHeight="1">
      <c r="A223" s="31"/>
      <c r="B223" s="163"/>
      <c r="C223" s="164" t="s">
        <v>402</v>
      </c>
      <c r="D223" s="164" t="s">
        <v>158</v>
      </c>
      <c r="E223" s="165" t="s">
        <v>1170</v>
      </c>
      <c r="F223" s="166" t="s">
        <v>1271</v>
      </c>
      <c r="G223" s="167" t="s">
        <v>234</v>
      </c>
      <c r="H223" s="168">
        <v>34</v>
      </c>
      <c r="I223" s="169">
        <v>0</v>
      </c>
      <c r="J223" s="169">
        <f>ROUND(I223*H223,2)</f>
        <v>0</v>
      </c>
      <c r="K223" s="166" t="s">
        <v>1</v>
      </c>
      <c r="L223" s="32"/>
      <c r="M223" s="170" t="s">
        <v>1</v>
      </c>
      <c r="N223" s="171" t="s">
        <v>36</v>
      </c>
      <c r="O223" s="172">
        <v>0</v>
      </c>
      <c r="P223" s="172">
        <f>O223*H223</f>
        <v>0</v>
      </c>
      <c r="Q223" s="172">
        <v>0</v>
      </c>
      <c r="R223" s="172">
        <f>Q223*H223</f>
        <v>0</v>
      </c>
      <c r="S223" s="172">
        <v>0</v>
      </c>
      <c r="T223" s="173">
        <f>S223*H223</f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74" t="s">
        <v>86</v>
      </c>
      <c r="AT223" s="174" t="s">
        <v>158</v>
      </c>
      <c r="AU223" s="174" t="s">
        <v>76</v>
      </c>
      <c r="AY223" s="18" t="s">
        <v>156</v>
      </c>
      <c r="BE223" s="175">
        <f>IF(N223="základní",J223,0)</f>
        <v>0</v>
      </c>
      <c r="BF223" s="175">
        <f>IF(N223="snížená",J223,0)</f>
        <v>0</v>
      </c>
      <c r="BG223" s="175">
        <f>IF(N223="zákl. přenesená",J223,0)</f>
        <v>0</v>
      </c>
      <c r="BH223" s="175">
        <f>IF(N223="sníž. přenesená",J223,0)</f>
        <v>0</v>
      </c>
      <c r="BI223" s="175">
        <f>IF(N223="nulová",J223,0)</f>
        <v>0</v>
      </c>
      <c r="BJ223" s="18" t="s">
        <v>76</v>
      </c>
      <c r="BK223" s="175">
        <f>ROUND(I223*H223,2)</f>
        <v>0</v>
      </c>
      <c r="BL223" s="18" t="s">
        <v>86</v>
      </c>
      <c r="BM223" s="174" t="s">
        <v>396</v>
      </c>
    </row>
    <row r="224" s="2" customFormat="1">
      <c r="A224" s="31"/>
      <c r="B224" s="32"/>
      <c r="C224" s="31"/>
      <c r="D224" s="176" t="s">
        <v>162</v>
      </c>
      <c r="E224" s="31"/>
      <c r="F224" s="177" t="s">
        <v>1271</v>
      </c>
      <c r="G224" s="31"/>
      <c r="H224" s="31"/>
      <c r="I224" s="31"/>
      <c r="J224" s="31"/>
      <c r="K224" s="31"/>
      <c r="L224" s="32"/>
      <c r="M224" s="178"/>
      <c r="N224" s="179"/>
      <c r="O224" s="69"/>
      <c r="P224" s="69"/>
      <c r="Q224" s="69"/>
      <c r="R224" s="69"/>
      <c r="S224" s="69"/>
      <c r="T224" s="70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T224" s="18" t="s">
        <v>162</v>
      </c>
      <c r="AU224" s="18" t="s">
        <v>76</v>
      </c>
    </row>
    <row r="225" s="2" customFormat="1" ht="16.5" customHeight="1">
      <c r="A225" s="31"/>
      <c r="B225" s="163"/>
      <c r="C225" s="164" t="s">
        <v>291</v>
      </c>
      <c r="D225" s="164" t="s">
        <v>158</v>
      </c>
      <c r="E225" s="165" t="s">
        <v>1172</v>
      </c>
      <c r="F225" s="166" t="s">
        <v>1173</v>
      </c>
      <c r="G225" s="167" t="s">
        <v>427</v>
      </c>
      <c r="H225" s="168">
        <v>66</v>
      </c>
      <c r="I225" s="169">
        <v>0</v>
      </c>
      <c r="J225" s="169">
        <f>ROUND(I225*H225,2)</f>
        <v>0</v>
      </c>
      <c r="K225" s="166" t="s">
        <v>1</v>
      </c>
      <c r="L225" s="32"/>
      <c r="M225" s="170" t="s">
        <v>1</v>
      </c>
      <c r="N225" s="171" t="s">
        <v>36</v>
      </c>
      <c r="O225" s="172">
        <v>0</v>
      </c>
      <c r="P225" s="172">
        <f>O225*H225</f>
        <v>0</v>
      </c>
      <c r="Q225" s="172">
        <v>0</v>
      </c>
      <c r="R225" s="172">
        <f>Q225*H225</f>
        <v>0</v>
      </c>
      <c r="S225" s="172">
        <v>0</v>
      </c>
      <c r="T225" s="173">
        <f>S225*H225</f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74" t="s">
        <v>86</v>
      </c>
      <c r="AT225" s="174" t="s">
        <v>158</v>
      </c>
      <c r="AU225" s="174" t="s">
        <v>76</v>
      </c>
      <c r="AY225" s="18" t="s">
        <v>156</v>
      </c>
      <c r="BE225" s="175">
        <f>IF(N225="základní",J225,0)</f>
        <v>0</v>
      </c>
      <c r="BF225" s="175">
        <f>IF(N225="snížená",J225,0)</f>
        <v>0</v>
      </c>
      <c r="BG225" s="175">
        <f>IF(N225="zákl. přenesená",J225,0)</f>
        <v>0</v>
      </c>
      <c r="BH225" s="175">
        <f>IF(N225="sníž. přenesená",J225,0)</f>
        <v>0</v>
      </c>
      <c r="BI225" s="175">
        <f>IF(N225="nulová",J225,0)</f>
        <v>0</v>
      </c>
      <c r="BJ225" s="18" t="s">
        <v>76</v>
      </c>
      <c r="BK225" s="175">
        <f>ROUND(I225*H225,2)</f>
        <v>0</v>
      </c>
      <c r="BL225" s="18" t="s">
        <v>86</v>
      </c>
      <c r="BM225" s="174" t="s">
        <v>401</v>
      </c>
    </row>
    <row r="226" s="2" customFormat="1">
      <c r="A226" s="31"/>
      <c r="B226" s="32"/>
      <c r="C226" s="31"/>
      <c r="D226" s="176" t="s">
        <v>162</v>
      </c>
      <c r="E226" s="31"/>
      <c r="F226" s="177" t="s">
        <v>1173</v>
      </c>
      <c r="G226" s="31"/>
      <c r="H226" s="31"/>
      <c r="I226" s="31"/>
      <c r="J226" s="31"/>
      <c r="K226" s="31"/>
      <c r="L226" s="32"/>
      <c r="M226" s="178"/>
      <c r="N226" s="179"/>
      <c r="O226" s="69"/>
      <c r="P226" s="69"/>
      <c r="Q226" s="69"/>
      <c r="R226" s="69"/>
      <c r="S226" s="69"/>
      <c r="T226" s="70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T226" s="18" t="s">
        <v>162</v>
      </c>
      <c r="AU226" s="18" t="s">
        <v>76</v>
      </c>
    </row>
    <row r="227" s="2" customFormat="1" ht="16.5" customHeight="1">
      <c r="A227" s="31"/>
      <c r="B227" s="163"/>
      <c r="C227" s="164" t="s">
        <v>410</v>
      </c>
      <c r="D227" s="164" t="s">
        <v>158</v>
      </c>
      <c r="E227" s="165" t="s">
        <v>1174</v>
      </c>
      <c r="F227" s="166" t="s">
        <v>1175</v>
      </c>
      <c r="G227" s="167" t="s">
        <v>427</v>
      </c>
      <c r="H227" s="168">
        <v>36</v>
      </c>
      <c r="I227" s="169">
        <v>0</v>
      </c>
      <c r="J227" s="169">
        <f>ROUND(I227*H227,2)</f>
        <v>0</v>
      </c>
      <c r="K227" s="166" t="s">
        <v>1</v>
      </c>
      <c r="L227" s="32"/>
      <c r="M227" s="170" t="s">
        <v>1</v>
      </c>
      <c r="N227" s="171" t="s">
        <v>36</v>
      </c>
      <c r="O227" s="172">
        <v>0</v>
      </c>
      <c r="P227" s="172">
        <f>O227*H227</f>
        <v>0</v>
      </c>
      <c r="Q227" s="172">
        <v>0</v>
      </c>
      <c r="R227" s="172">
        <f>Q227*H227</f>
        <v>0</v>
      </c>
      <c r="S227" s="172">
        <v>0</v>
      </c>
      <c r="T227" s="173">
        <f>S227*H227</f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74" t="s">
        <v>86</v>
      </c>
      <c r="AT227" s="174" t="s">
        <v>158</v>
      </c>
      <c r="AU227" s="174" t="s">
        <v>76</v>
      </c>
      <c r="AY227" s="18" t="s">
        <v>156</v>
      </c>
      <c r="BE227" s="175">
        <f>IF(N227="základní",J227,0)</f>
        <v>0</v>
      </c>
      <c r="BF227" s="175">
        <f>IF(N227="snížená",J227,0)</f>
        <v>0</v>
      </c>
      <c r="BG227" s="175">
        <f>IF(N227="zákl. přenesená",J227,0)</f>
        <v>0</v>
      </c>
      <c r="BH227" s="175">
        <f>IF(N227="sníž. přenesená",J227,0)</f>
        <v>0</v>
      </c>
      <c r="BI227" s="175">
        <f>IF(N227="nulová",J227,0)</f>
        <v>0</v>
      </c>
      <c r="BJ227" s="18" t="s">
        <v>76</v>
      </c>
      <c r="BK227" s="175">
        <f>ROUND(I227*H227,2)</f>
        <v>0</v>
      </c>
      <c r="BL227" s="18" t="s">
        <v>86</v>
      </c>
      <c r="BM227" s="174" t="s">
        <v>405</v>
      </c>
    </row>
    <row r="228" s="2" customFormat="1">
      <c r="A228" s="31"/>
      <c r="B228" s="32"/>
      <c r="C228" s="31"/>
      <c r="D228" s="176" t="s">
        <v>162</v>
      </c>
      <c r="E228" s="31"/>
      <c r="F228" s="177" t="s">
        <v>1175</v>
      </c>
      <c r="G228" s="31"/>
      <c r="H228" s="31"/>
      <c r="I228" s="31"/>
      <c r="J228" s="31"/>
      <c r="K228" s="31"/>
      <c r="L228" s="32"/>
      <c r="M228" s="178"/>
      <c r="N228" s="179"/>
      <c r="O228" s="69"/>
      <c r="P228" s="69"/>
      <c r="Q228" s="69"/>
      <c r="R228" s="69"/>
      <c r="S228" s="69"/>
      <c r="T228" s="70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T228" s="18" t="s">
        <v>162</v>
      </c>
      <c r="AU228" s="18" t="s">
        <v>76</v>
      </c>
    </row>
    <row r="229" s="2" customFormat="1" ht="16.5" customHeight="1">
      <c r="A229" s="31"/>
      <c r="B229" s="163"/>
      <c r="C229" s="164" t="s">
        <v>294</v>
      </c>
      <c r="D229" s="164" t="s">
        <v>158</v>
      </c>
      <c r="E229" s="165" t="s">
        <v>1176</v>
      </c>
      <c r="F229" s="166" t="s">
        <v>1177</v>
      </c>
      <c r="G229" s="167" t="s">
        <v>427</v>
      </c>
      <c r="H229" s="168">
        <v>28</v>
      </c>
      <c r="I229" s="169">
        <v>0</v>
      </c>
      <c r="J229" s="169">
        <f>ROUND(I229*H229,2)</f>
        <v>0</v>
      </c>
      <c r="K229" s="166" t="s">
        <v>1</v>
      </c>
      <c r="L229" s="32"/>
      <c r="M229" s="170" t="s">
        <v>1</v>
      </c>
      <c r="N229" s="171" t="s">
        <v>36</v>
      </c>
      <c r="O229" s="172">
        <v>0</v>
      </c>
      <c r="P229" s="172">
        <f>O229*H229</f>
        <v>0</v>
      </c>
      <c r="Q229" s="172">
        <v>0</v>
      </c>
      <c r="R229" s="172">
        <f>Q229*H229</f>
        <v>0</v>
      </c>
      <c r="S229" s="172">
        <v>0</v>
      </c>
      <c r="T229" s="173">
        <f>S229*H229</f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74" t="s">
        <v>86</v>
      </c>
      <c r="AT229" s="174" t="s">
        <v>158</v>
      </c>
      <c r="AU229" s="174" t="s">
        <v>76</v>
      </c>
      <c r="AY229" s="18" t="s">
        <v>156</v>
      </c>
      <c r="BE229" s="175">
        <f>IF(N229="základní",J229,0)</f>
        <v>0</v>
      </c>
      <c r="BF229" s="175">
        <f>IF(N229="snížená",J229,0)</f>
        <v>0</v>
      </c>
      <c r="BG229" s="175">
        <f>IF(N229="zákl. přenesená",J229,0)</f>
        <v>0</v>
      </c>
      <c r="BH229" s="175">
        <f>IF(N229="sníž. přenesená",J229,0)</f>
        <v>0</v>
      </c>
      <c r="BI229" s="175">
        <f>IF(N229="nulová",J229,0)</f>
        <v>0</v>
      </c>
      <c r="BJ229" s="18" t="s">
        <v>76</v>
      </c>
      <c r="BK229" s="175">
        <f>ROUND(I229*H229,2)</f>
        <v>0</v>
      </c>
      <c r="BL229" s="18" t="s">
        <v>86</v>
      </c>
      <c r="BM229" s="174" t="s">
        <v>408</v>
      </c>
    </row>
    <row r="230" s="2" customFormat="1">
      <c r="A230" s="31"/>
      <c r="B230" s="32"/>
      <c r="C230" s="31"/>
      <c r="D230" s="176" t="s">
        <v>162</v>
      </c>
      <c r="E230" s="31"/>
      <c r="F230" s="177" t="s">
        <v>1177</v>
      </c>
      <c r="G230" s="31"/>
      <c r="H230" s="31"/>
      <c r="I230" s="31"/>
      <c r="J230" s="31"/>
      <c r="K230" s="31"/>
      <c r="L230" s="32"/>
      <c r="M230" s="178"/>
      <c r="N230" s="179"/>
      <c r="O230" s="69"/>
      <c r="P230" s="69"/>
      <c r="Q230" s="69"/>
      <c r="R230" s="69"/>
      <c r="S230" s="69"/>
      <c r="T230" s="70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T230" s="18" t="s">
        <v>162</v>
      </c>
      <c r="AU230" s="18" t="s">
        <v>76</v>
      </c>
    </row>
    <row r="231" s="2" customFormat="1" ht="24.15" customHeight="1">
      <c r="A231" s="31"/>
      <c r="B231" s="163"/>
      <c r="C231" s="164" t="s">
        <v>417</v>
      </c>
      <c r="D231" s="164" t="s">
        <v>158</v>
      </c>
      <c r="E231" s="165" t="s">
        <v>1178</v>
      </c>
      <c r="F231" s="166" t="s">
        <v>1179</v>
      </c>
      <c r="G231" s="167" t="s">
        <v>427</v>
      </c>
      <c r="H231" s="168">
        <v>38</v>
      </c>
      <c r="I231" s="169">
        <v>0</v>
      </c>
      <c r="J231" s="169">
        <f>ROUND(I231*H231,2)</f>
        <v>0</v>
      </c>
      <c r="K231" s="166" t="s">
        <v>1</v>
      </c>
      <c r="L231" s="32"/>
      <c r="M231" s="170" t="s">
        <v>1</v>
      </c>
      <c r="N231" s="171" t="s">
        <v>36</v>
      </c>
      <c r="O231" s="172">
        <v>0</v>
      </c>
      <c r="P231" s="172">
        <f>O231*H231</f>
        <v>0</v>
      </c>
      <c r="Q231" s="172">
        <v>0</v>
      </c>
      <c r="R231" s="172">
        <f>Q231*H231</f>
        <v>0</v>
      </c>
      <c r="S231" s="172">
        <v>0</v>
      </c>
      <c r="T231" s="173">
        <f>S231*H231</f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74" t="s">
        <v>86</v>
      </c>
      <c r="AT231" s="174" t="s">
        <v>158</v>
      </c>
      <c r="AU231" s="174" t="s">
        <v>76</v>
      </c>
      <c r="AY231" s="18" t="s">
        <v>156</v>
      </c>
      <c r="BE231" s="175">
        <f>IF(N231="základní",J231,0)</f>
        <v>0</v>
      </c>
      <c r="BF231" s="175">
        <f>IF(N231="snížená",J231,0)</f>
        <v>0</v>
      </c>
      <c r="BG231" s="175">
        <f>IF(N231="zákl. přenesená",J231,0)</f>
        <v>0</v>
      </c>
      <c r="BH231" s="175">
        <f>IF(N231="sníž. přenesená",J231,0)</f>
        <v>0</v>
      </c>
      <c r="BI231" s="175">
        <f>IF(N231="nulová",J231,0)</f>
        <v>0</v>
      </c>
      <c r="BJ231" s="18" t="s">
        <v>76</v>
      </c>
      <c r="BK231" s="175">
        <f>ROUND(I231*H231,2)</f>
        <v>0</v>
      </c>
      <c r="BL231" s="18" t="s">
        <v>86</v>
      </c>
      <c r="BM231" s="174" t="s">
        <v>413</v>
      </c>
    </row>
    <row r="232" s="2" customFormat="1">
      <c r="A232" s="31"/>
      <c r="B232" s="32"/>
      <c r="C232" s="31"/>
      <c r="D232" s="176" t="s">
        <v>162</v>
      </c>
      <c r="E232" s="31"/>
      <c r="F232" s="177" t="s">
        <v>1179</v>
      </c>
      <c r="G232" s="31"/>
      <c r="H232" s="31"/>
      <c r="I232" s="31"/>
      <c r="J232" s="31"/>
      <c r="K232" s="31"/>
      <c r="L232" s="32"/>
      <c r="M232" s="178"/>
      <c r="N232" s="179"/>
      <c r="O232" s="69"/>
      <c r="P232" s="69"/>
      <c r="Q232" s="69"/>
      <c r="R232" s="69"/>
      <c r="S232" s="69"/>
      <c r="T232" s="70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T232" s="18" t="s">
        <v>162</v>
      </c>
      <c r="AU232" s="18" t="s">
        <v>76</v>
      </c>
    </row>
    <row r="233" s="2" customFormat="1" ht="16.5" customHeight="1">
      <c r="A233" s="31"/>
      <c r="B233" s="163"/>
      <c r="C233" s="164" t="s">
        <v>300</v>
      </c>
      <c r="D233" s="164" t="s">
        <v>158</v>
      </c>
      <c r="E233" s="165" t="s">
        <v>1180</v>
      </c>
      <c r="F233" s="166" t="s">
        <v>1181</v>
      </c>
      <c r="G233" s="167" t="s">
        <v>427</v>
      </c>
      <c r="H233" s="168">
        <v>160</v>
      </c>
      <c r="I233" s="169">
        <v>0</v>
      </c>
      <c r="J233" s="169">
        <f>ROUND(I233*H233,2)</f>
        <v>0</v>
      </c>
      <c r="K233" s="166" t="s">
        <v>1</v>
      </c>
      <c r="L233" s="32"/>
      <c r="M233" s="170" t="s">
        <v>1</v>
      </c>
      <c r="N233" s="171" t="s">
        <v>36</v>
      </c>
      <c r="O233" s="172">
        <v>0</v>
      </c>
      <c r="P233" s="172">
        <f>O233*H233</f>
        <v>0</v>
      </c>
      <c r="Q233" s="172">
        <v>0</v>
      </c>
      <c r="R233" s="172">
        <f>Q233*H233</f>
        <v>0</v>
      </c>
      <c r="S233" s="172">
        <v>0</v>
      </c>
      <c r="T233" s="173">
        <f>S233*H233</f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74" t="s">
        <v>86</v>
      </c>
      <c r="AT233" s="174" t="s">
        <v>158</v>
      </c>
      <c r="AU233" s="174" t="s">
        <v>76</v>
      </c>
      <c r="AY233" s="18" t="s">
        <v>156</v>
      </c>
      <c r="BE233" s="175">
        <f>IF(N233="základní",J233,0)</f>
        <v>0</v>
      </c>
      <c r="BF233" s="175">
        <f>IF(N233="snížená",J233,0)</f>
        <v>0</v>
      </c>
      <c r="BG233" s="175">
        <f>IF(N233="zákl. přenesená",J233,0)</f>
        <v>0</v>
      </c>
      <c r="BH233" s="175">
        <f>IF(N233="sníž. přenesená",J233,0)</f>
        <v>0</v>
      </c>
      <c r="BI233" s="175">
        <f>IF(N233="nulová",J233,0)</f>
        <v>0</v>
      </c>
      <c r="BJ233" s="18" t="s">
        <v>76</v>
      </c>
      <c r="BK233" s="175">
        <f>ROUND(I233*H233,2)</f>
        <v>0</v>
      </c>
      <c r="BL233" s="18" t="s">
        <v>86</v>
      </c>
      <c r="BM233" s="174" t="s">
        <v>416</v>
      </c>
    </row>
    <row r="234" s="2" customFormat="1">
      <c r="A234" s="31"/>
      <c r="B234" s="32"/>
      <c r="C234" s="31"/>
      <c r="D234" s="176" t="s">
        <v>162</v>
      </c>
      <c r="E234" s="31"/>
      <c r="F234" s="177" t="s">
        <v>1181</v>
      </c>
      <c r="G234" s="31"/>
      <c r="H234" s="31"/>
      <c r="I234" s="31"/>
      <c r="J234" s="31"/>
      <c r="K234" s="31"/>
      <c r="L234" s="32"/>
      <c r="M234" s="178"/>
      <c r="N234" s="179"/>
      <c r="O234" s="69"/>
      <c r="P234" s="69"/>
      <c r="Q234" s="69"/>
      <c r="R234" s="69"/>
      <c r="S234" s="69"/>
      <c r="T234" s="70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T234" s="18" t="s">
        <v>162</v>
      </c>
      <c r="AU234" s="18" t="s">
        <v>76</v>
      </c>
    </row>
    <row r="235" s="2" customFormat="1" ht="16.5" customHeight="1">
      <c r="A235" s="31"/>
      <c r="B235" s="163"/>
      <c r="C235" s="164" t="s">
        <v>429</v>
      </c>
      <c r="D235" s="164" t="s">
        <v>158</v>
      </c>
      <c r="E235" s="165" t="s">
        <v>1182</v>
      </c>
      <c r="F235" s="166" t="s">
        <v>1183</v>
      </c>
      <c r="G235" s="167" t="s">
        <v>427</v>
      </c>
      <c r="H235" s="168">
        <v>186</v>
      </c>
      <c r="I235" s="169">
        <v>0</v>
      </c>
      <c r="J235" s="169">
        <f>ROUND(I235*H235,2)</f>
        <v>0</v>
      </c>
      <c r="K235" s="166" t="s">
        <v>1</v>
      </c>
      <c r="L235" s="32"/>
      <c r="M235" s="170" t="s">
        <v>1</v>
      </c>
      <c r="N235" s="171" t="s">
        <v>36</v>
      </c>
      <c r="O235" s="172">
        <v>0</v>
      </c>
      <c r="P235" s="172">
        <f>O235*H235</f>
        <v>0</v>
      </c>
      <c r="Q235" s="172">
        <v>0</v>
      </c>
      <c r="R235" s="172">
        <f>Q235*H235</f>
        <v>0</v>
      </c>
      <c r="S235" s="172">
        <v>0</v>
      </c>
      <c r="T235" s="173">
        <f>S235*H235</f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74" t="s">
        <v>86</v>
      </c>
      <c r="AT235" s="174" t="s">
        <v>158</v>
      </c>
      <c r="AU235" s="174" t="s">
        <v>76</v>
      </c>
      <c r="AY235" s="18" t="s">
        <v>156</v>
      </c>
      <c r="BE235" s="175">
        <f>IF(N235="základní",J235,0)</f>
        <v>0</v>
      </c>
      <c r="BF235" s="175">
        <f>IF(N235="snížená",J235,0)</f>
        <v>0</v>
      </c>
      <c r="BG235" s="175">
        <f>IF(N235="zákl. přenesená",J235,0)</f>
        <v>0</v>
      </c>
      <c r="BH235" s="175">
        <f>IF(N235="sníž. přenesená",J235,0)</f>
        <v>0</v>
      </c>
      <c r="BI235" s="175">
        <f>IF(N235="nulová",J235,0)</f>
        <v>0</v>
      </c>
      <c r="BJ235" s="18" t="s">
        <v>76</v>
      </c>
      <c r="BK235" s="175">
        <f>ROUND(I235*H235,2)</f>
        <v>0</v>
      </c>
      <c r="BL235" s="18" t="s">
        <v>86</v>
      </c>
      <c r="BM235" s="174" t="s">
        <v>420</v>
      </c>
    </row>
    <row r="236" s="2" customFormat="1">
      <c r="A236" s="31"/>
      <c r="B236" s="32"/>
      <c r="C236" s="31"/>
      <c r="D236" s="176" t="s">
        <v>162</v>
      </c>
      <c r="E236" s="31"/>
      <c r="F236" s="177" t="s">
        <v>1183</v>
      </c>
      <c r="G236" s="31"/>
      <c r="H236" s="31"/>
      <c r="I236" s="31"/>
      <c r="J236" s="31"/>
      <c r="K236" s="31"/>
      <c r="L236" s="32"/>
      <c r="M236" s="178"/>
      <c r="N236" s="179"/>
      <c r="O236" s="69"/>
      <c r="P236" s="69"/>
      <c r="Q236" s="69"/>
      <c r="R236" s="69"/>
      <c r="S236" s="69"/>
      <c r="T236" s="70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T236" s="18" t="s">
        <v>162</v>
      </c>
      <c r="AU236" s="18" t="s">
        <v>76</v>
      </c>
    </row>
    <row r="237" s="2" customFormat="1" ht="16.5" customHeight="1">
      <c r="A237" s="31"/>
      <c r="B237" s="163"/>
      <c r="C237" s="164" t="s">
        <v>303</v>
      </c>
      <c r="D237" s="164" t="s">
        <v>158</v>
      </c>
      <c r="E237" s="165" t="s">
        <v>1272</v>
      </c>
      <c r="F237" s="166" t="s">
        <v>1188</v>
      </c>
      <c r="G237" s="167" t="s">
        <v>427</v>
      </c>
      <c r="H237" s="168">
        <v>1</v>
      </c>
      <c r="I237" s="169">
        <v>0</v>
      </c>
      <c r="J237" s="169">
        <f>ROUND(I237*H237,2)</f>
        <v>0</v>
      </c>
      <c r="K237" s="166" t="s">
        <v>1</v>
      </c>
      <c r="L237" s="32"/>
      <c r="M237" s="170" t="s">
        <v>1</v>
      </c>
      <c r="N237" s="171" t="s">
        <v>36</v>
      </c>
      <c r="O237" s="172">
        <v>0</v>
      </c>
      <c r="P237" s="172">
        <f>O237*H237</f>
        <v>0</v>
      </c>
      <c r="Q237" s="172">
        <v>0</v>
      </c>
      <c r="R237" s="172">
        <f>Q237*H237</f>
        <v>0</v>
      </c>
      <c r="S237" s="172">
        <v>0</v>
      </c>
      <c r="T237" s="173">
        <f>S237*H237</f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74" t="s">
        <v>86</v>
      </c>
      <c r="AT237" s="174" t="s">
        <v>158</v>
      </c>
      <c r="AU237" s="174" t="s">
        <v>76</v>
      </c>
      <c r="AY237" s="18" t="s">
        <v>156</v>
      </c>
      <c r="BE237" s="175">
        <f>IF(N237="základní",J237,0)</f>
        <v>0</v>
      </c>
      <c r="BF237" s="175">
        <f>IF(N237="snížená",J237,0)</f>
        <v>0</v>
      </c>
      <c r="BG237" s="175">
        <f>IF(N237="zákl. přenesená",J237,0)</f>
        <v>0</v>
      </c>
      <c r="BH237" s="175">
        <f>IF(N237="sníž. přenesená",J237,0)</f>
        <v>0</v>
      </c>
      <c r="BI237" s="175">
        <f>IF(N237="nulová",J237,0)</f>
        <v>0</v>
      </c>
      <c r="BJ237" s="18" t="s">
        <v>76</v>
      </c>
      <c r="BK237" s="175">
        <f>ROUND(I237*H237,2)</f>
        <v>0</v>
      </c>
      <c r="BL237" s="18" t="s">
        <v>86</v>
      </c>
      <c r="BM237" s="174" t="s">
        <v>428</v>
      </c>
    </row>
    <row r="238" s="2" customFormat="1">
      <c r="A238" s="31"/>
      <c r="B238" s="32"/>
      <c r="C238" s="31"/>
      <c r="D238" s="176" t="s">
        <v>162</v>
      </c>
      <c r="E238" s="31"/>
      <c r="F238" s="177" t="s">
        <v>1188</v>
      </c>
      <c r="G238" s="31"/>
      <c r="H238" s="31"/>
      <c r="I238" s="31"/>
      <c r="J238" s="31"/>
      <c r="K238" s="31"/>
      <c r="L238" s="32"/>
      <c r="M238" s="178"/>
      <c r="N238" s="179"/>
      <c r="O238" s="69"/>
      <c r="P238" s="69"/>
      <c r="Q238" s="69"/>
      <c r="R238" s="69"/>
      <c r="S238" s="69"/>
      <c r="T238" s="70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T238" s="18" t="s">
        <v>162</v>
      </c>
      <c r="AU238" s="18" t="s">
        <v>76</v>
      </c>
    </row>
    <row r="239" s="2" customFormat="1" ht="16.5" customHeight="1">
      <c r="A239" s="31"/>
      <c r="B239" s="163"/>
      <c r="C239" s="164" t="s">
        <v>438</v>
      </c>
      <c r="D239" s="164" t="s">
        <v>158</v>
      </c>
      <c r="E239" s="165" t="s">
        <v>1273</v>
      </c>
      <c r="F239" s="166" t="s">
        <v>1031</v>
      </c>
      <c r="G239" s="167" t="s">
        <v>356</v>
      </c>
      <c r="H239" s="168">
        <v>5</v>
      </c>
      <c r="I239" s="169">
        <v>0</v>
      </c>
      <c r="J239" s="169">
        <f>ROUND(I239*H239,2)</f>
        <v>0</v>
      </c>
      <c r="K239" s="166" t="s">
        <v>1</v>
      </c>
      <c r="L239" s="32"/>
      <c r="M239" s="170" t="s">
        <v>1</v>
      </c>
      <c r="N239" s="171" t="s">
        <v>36</v>
      </c>
      <c r="O239" s="172">
        <v>0</v>
      </c>
      <c r="P239" s="172">
        <f>O239*H239</f>
        <v>0</v>
      </c>
      <c r="Q239" s="172">
        <v>0</v>
      </c>
      <c r="R239" s="172">
        <f>Q239*H239</f>
        <v>0</v>
      </c>
      <c r="S239" s="172">
        <v>0</v>
      </c>
      <c r="T239" s="173">
        <f>S239*H239</f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74" t="s">
        <v>86</v>
      </c>
      <c r="AT239" s="174" t="s">
        <v>158</v>
      </c>
      <c r="AU239" s="174" t="s">
        <v>76</v>
      </c>
      <c r="AY239" s="18" t="s">
        <v>156</v>
      </c>
      <c r="BE239" s="175">
        <f>IF(N239="základní",J239,0)</f>
        <v>0</v>
      </c>
      <c r="BF239" s="175">
        <f>IF(N239="snížená",J239,0)</f>
        <v>0</v>
      </c>
      <c r="BG239" s="175">
        <f>IF(N239="zákl. přenesená",J239,0)</f>
        <v>0</v>
      </c>
      <c r="BH239" s="175">
        <f>IF(N239="sníž. přenesená",J239,0)</f>
        <v>0</v>
      </c>
      <c r="BI239" s="175">
        <f>IF(N239="nulová",J239,0)</f>
        <v>0</v>
      </c>
      <c r="BJ239" s="18" t="s">
        <v>76</v>
      </c>
      <c r="BK239" s="175">
        <f>ROUND(I239*H239,2)</f>
        <v>0</v>
      </c>
      <c r="BL239" s="18" t="s">
        <v>86</v>
      </c>
      <c r="BM239" s="174" t="s">
        <v>432</v>
      </c>
    </row>
    <row r="240" s="2" customFormat="1">
      <c r="A240" s="31"/>
      <c r="B240" s="32"/>
      <c r="C240" s="31"/>
      <c r="D240" s="176" t="s">
        <v>162</v>
      </c>
      <c r="E240" s="31"/>
      <c r="F240" s="177" t="s">
        <v>1031</v>
      </c>
      <c r="G240" s="31"/>
      <c r="H240" s="31"/>
      <c r="I240" s="31"/>
      <c r="J240" s="31"/>
      <c r="K240" s="31"/>
      <c r="L240" s="32"/>
      <c r="M240" s="178"/>
      <c r="N240" s="179"/>
      <c r="O240" s="69"/>
      <c r="P240" s="69"/>
      <c r="Q240" s="69"/>
      <c r="R240" s="69"/>
      <c r="S240" s="69"/>
      <c r="T240" s="70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T240" s="18" t="s">
        <v>162</v>
      </c>
      <c r="AU240" s="18" t="s">
        <v>76</v>
      </c>
    </row>
    <row r="241" s="2" customFormat="1" ht="16.5" customHeight="1">
      <c r="A241" s="31"/>
      <c r="B241" s="163"/>
      <c r="C241" s="164" t="s">
        <v>310</v>
      </c>
      <c r="D241" s="164" t="s">
        <v>158</v>
      </c>
      <c r="E241" s="165" t="s">
        <v>1190</v>
      </c>
      <c r="F241" s="166" t="s">
        <v>1191</v>
      </c>
      <c r="G241" s="167" t="s">
        <v>820</v>
      </c>
      <c r="H241" s="168">
        <v>1</v>
      </c>
      <c r="I241" s="169">
        <v>0</v>
      </c>
      <c r="J241" s="169">
        <f>ROUND(I241*H241,2)</f>
        <v>0</v>
      </c>
      <c r="K241" s="166" t="s">
        <v>1</v>
      </c>
      <c r="L241" s="32"/>
      <c r="M241" s="170" t="s">
        <v>1</v>
      </c>
      <c r="N241" s="171" t="s">
        <v>36</v>
      </c>
      <c r="O241" s="172">
        <v>0</v>
      </c>
      <c r="P241" s="172">
        <f>O241*H241</f>
        <v>0</v>
      </c>
      <c r="Q241" s="172">
        <v>0</v>
      </c>
      <c r="R241" s="172">
        <f>Q241*H241</f>
        <v>0</v>
      </c>
      <c r="S241" s="172">
        <v>0</v>
      </c>
      <c r="T241" s="173">
        <f>S241*H241</f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74" t="s">
        <v>86</v>
      </c>
      <c r="AT241" s="174" t="s">
        <v>158</v>
      </c>
      <c r="AU241" s="174" t="s">
        <v>76</v>
      </c>
      <c r="AY241" s="18" t="s">
        <v>156</v>
      </c>
      <c r="BE241" s="175">
        <f>IF(N241="základní",J241,0)</f>
        <v>0</v>
      </c>
      <c r="BF241" s="175">
        <f>IF(N241="snížená",J241,0)</f>
        <v>0</v>
      </c>
      <c r="BG241" s="175">
        <f>IF(N241="zákl. přenesená",J241,0)</f>
        <v>0</v>
      </c>
      <c r="BH241" s="175">
        <f>IF(N241="sníž. přenesená",J241,0)</f>
        <v>0</v>
      </c>
      <c r="BI241" s="175">
        <f>IF(N241="nulová",J241,0)</f>
        <v>0</v>
      </c>
      <c r="BJ241" s="18" t="s">
        <v>76</v>
      </c>
      <c r="BK241" s="175">
        <f>ROUND(I241*H241,2)</f>
        <v>0</v>
      </c>
      <c r="BL241" s="18" t="s">
        <v>86</v>
      </c>
      <c r="BM241" s="174" t="s">
        <v>437</v>
      </c>
    </row>
    <row r="242" s="2" customFormat="1">
      <c r="A242" s="31"/>
      <c r="B242" s="32"/>
      <c r="C242" s="31"/>
      <c r="D242" s="176" t="s">
        <v>162</v>
      </c>
      <c r="E242" s="31"/>
      <c r="F242" s="177" t="s">
        <v>1191</v>
      </c>
      <c r="G242" s="31"/>
      <c r="H242" s="31"/>
      <c r="I242" s="31"/>
      <c r="J242" s="31"/>
      <c r="K242" s="31"/>
      <c r="L242" s="32"/>
      <c r="M242" s="212"/>
      <c r="N242" s="213"/>
      <c r="O242" s="214"/>
      <c r="P242" s="214"/>
      <c r="Q242" s="214"/>
      <c r="R242" s="214"/>
      <c r="S242" s="214"/>
      <c r="T242" s="215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T242" s="18" t="s">
        <v>162</v>
      </c>
      <c r="AU242" s="18" t="s">
        <v>76</v>
      </c>
    </row>
    <row r="243" s="2" customFormat="1" ht="6.96" customHeight="1">
      <c r="A243" s="31"/>
      <c r="B243" s="52"/>
      <c r="C243" s="53"/>
      <c r="D243" s="53"/>
      <c r="E243" s="53"/>
      <c r="F243" s="53"/>
      <c r="G243" s="53"/>
      <c r="H243" s="53"/>
      <c r="I243" s="53"/>
      <c r="J243" s="53"/>
      <c r="K243" s="53"/>
      <c r="L243" s="32"/>
      <c r="M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</row>
  </sheetData>
  <autoFilter ref="C118:K242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12"/>
    </row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="1" customFormat="1" ht="24.96" customHeight="1">
      <c r="B4" s="21"/>
      <c r="D4" s="22" t="s">
        <v>113</v>
      </c>
      <c r="L4" s="21"/>
      <c r="M4" s="113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28" t="s">
        <v>14</v>
      </c>
      <c r="L6" s="21"/>
    </row>
    <row r="7" s="1" customFormat="1" ht="16.5" customHeight="1">
      <c r="B7" s="21"/>
      <c r="E7" s="114" t="str">
        <f>'Rekapitulace stavby'!K6</f>
        <v xml:space="preserve">Příloha B -  Soupis stavebních prací s výkazem výměr  10.12.24</v>
      </c>
      <c r="F7" s="28"/>
      <c r="G7" s="28"/>
      <c r="H7" s="28"/>
      <c r="L7" s="21"/>
    </row>
    <row r="8" s="2" customFormat="1" ht="12" customHeight="1">
      <c r="A8" s="31"/>
      <c r="B8" s="32"/>
      <c r="C8" s="31"/>
      <c r="D8" s="28" t="s">
        <v>114</v>
      </c>
      <c r="E8" s="31"/>
      <c r="F8" s="31"/>
      <c r="G8" s="31"/>
      <c r="H8" s="31"/>
      <c r="I8" s="31"/>
      <c r="J8" s="31"/>
      <c r="K8" s="31"/>
      <c r="L8" s="47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="2" customFormat="1" ht="16.5" customHeight="1">
      <c r="A9" s="31"/>
      <c r="B9" s="32"/>
      <c r="C9" s="31"/>
      <c r="D9" s="31"/>
      <c r="E9" s="59" t="s">
        <v>1274</v>
      </c>
      <c r="F9" s="31"/>
      <c r="G9" s="31"/>
      <c r="H9" s="31"/>
      <c r="I9" s="31"/>
      <c r="J9" s="31"/>
      <c r="K9" s="31"/>
      <c r="L9" s="47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7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="2" customFormat="1" ht="12" customHeight="1">
      <c r="A11" s="31"/>
      <c r="B11" s="32"/>
      <c r="C11" s="31"/>
      <c r="D11" s="28" t="s">
        <v>16</v>
      </c>
      <c r="E11" s="31"/>
      <c r="F11" s="25" t="s">
        <v>1</v>
      </c>
      <c r="G11" s="31"/>
      <c r="H11" s="31"/>
      <c r="I11" s="28" t="s">
        <v>17</v>
      </c>
      <c r="J11" s="25" t="s">
        <v>1</v>
      </c>
      <c r="K11" s="31"/>
      <c r="L11" s="47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="2" customFormat="1" ht="12" customHeight="1">
      <c r="A12" s="31"/>
      <c r="B12" s="32"/>
      <c r="C12" s="31"/>
      <c r="D12" s="28" t="s">
        <v>18</v>
      </c>
      <c r="E12" s="31"/>
      <c r="F12" s="25" t="s">
        <v>19</v>
      </c>
      <c r="G12" s="31"/>
      <c r="H12" s="31"/>
      <c r="I12" s="28" t="s">
        <v>20</v>
      </c>
      <c r="J12" s="61" t="str">
        <f>'Rekapitulace stavby'!AN8</f>
        <v>19. 11. 2024</v>
      </c>
      <c r="K12" s="31"/>
      <c r="L12" s="47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="2" customFormat="1" ht="10.8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7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="2" customFormat="1" ht="12" customHeight="1">
      <c r="A14" s="31"/>
      <c r="B14" s="32"/>
      <c r="C14" s="31"/>
      <c r="D14" s="28" t="s">
        <v>22</v>
      </c>
      <c r="E14" s="31"/>
      <c r="F14" s="31"/>
      <c r="G14" s="31"/>
      <c r="H14" s="31"/>
      <c r="I14" s="28" t="s">
        <v>23</v>
      </c>
      <c r="J14" s="25" t="str">
        <f>IF('Rekapitulace stavby'!AN10="","",'Rekapitulace stavby'!AN10)</f>
        <v/>
      </c>
      <c r="K14" s="31"/>
      <c r="L14" s="47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="2" customFormat="1" ht="18" customHeight="1">
      <c r="A15" s="31"/>
      <c r="B15" s="32"/>
      <c r="C15" s="31"/>
      <c r="D15" s="31"/>
      <c r="E15" s="25" t="str">
        <f>IF('Rekapitulace stavby'!E11="","",'Rekapitulace stavby'!E11)</f>
        <v xml:space="preserve"> </v>
      </c>
      <c r="F15" s="31"/>
      <c r="G15" s="31"/>
      <c r="H15" s="31"/>
      <c r="I15" s="28" t="s">
        <v>24</v>
      </c>
      <c r="J15" s="25" t="str">
        <f>IF('Rekapitulace stavby'!AN11="","",'Rekapitulace stavby'!AN11)</f>
        <v/>
      </c>
      <c r="K15" s="31"/>
      <c r="L15" s="47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="2" customFormat="1" ht="6.96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7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="2" customFormat="1" ht="12" customHeight="1">
      <c r="A17" s="31"/>
      <c r="B17" s="32"/>
      <c r="C17" s="31"/>
      <c r="D17" s="28" t="s">
        <v>25</v>
      </c>
      <c r="E17" s="31"/>
      <c r="F17" s="31"/>
      <c r="G17" s="31"/>
      <c r="H17" s="31"/>
      <c r="I17" s="28" t="s">
        <v>23</v>
      </c>
      <c r="J17" s="25" t="str">
        <f>'Rekapitulace stavby'!AN13</f>
        <v/>
      </c>
      <c r="K17" s="31"/>
      <c r="L17" s="47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="2" customFormat="1" ht="18" customHeight="1">
      <c r="A18" s="31"/>
      <c r="B18" s="32"/>
      <c r="C18" s="31"/>
      <c r="D18" s="31"/>
      <c r="E18" s="25" t="str">
        <f>'Rekapitulace stavby'!E14</f>
        <v xml:space="preserve"> </v>
      </c>
      <c r="F18" s="25"/>
      <c r="G18" s="25"/>
      <c r="H18" s="25"/>
      <c r="I18" s="28" t="s">
        <v>24</v>
      </c>
      <c r="J18" s="25" t="str">
        <f>'Rekapitulace stavby'!AN14</f>
        <v/>
      </c>
      <c r="K18" s="31"/>
      <c r="L18" s="47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="2" customFormat="1" ht="6.96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7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="2" customFormat="1" ht="12" customHeight="1">
      <c r="A20" s="31"/>
      <c r="B20" s="32"/>
      <c r="C20" s="31"/>
      <c r="D20" s="28" t="s">
        <v>26</v>
      </c>
      <c r="E20" s="31"/>
      <c r="F20" s="31"/>
      <c r="G20" s="31"/>
      <c r="H20" s="31"/>
      <c r="I20" s="28" t="s">
        <v>23</v>
      </c>
      <c r="J20" s="25" t="str">
        <f>IF('Rekapitulace stavby'!AN16="","",'Rekapitulace stavby'!AN16)</f>
        <v/>
      </c>
      <c r="K20" s="31"/>
      <c r="L20" s="47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="2" customFormat="1" ht="18" customHeight="1">
      <c r="A21" s="31"/>
      <c r="B21" s="32"/>
      <c r="C21" s="31"/>
      <c r="D21" s="31"/>
      <c r="E21" s="25" t="str">
        <f>IF('Rekapitulace stavby'!E17="","",'Rekapitulace stavby'!E17)</f>
        <v xml:space="preserve"> </v>
      </c>
      <c r="F21" s="31"/>
      <c r="G21" s="31"/>
      <c r="H21" s="31"/>
      <c r="I21" s="28" t="s">
        <v>24</v>
      </c>
      <c r="J21" s="25" t="str">
        <f>IF('Rekapitulace stavby'!AN17="","",'Rekapitulace stavby'!AN17)</f>
        <v/>
      </c>
      <c r="K21" s="31"/>
      <c r="L21" s="47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="2" customFormat="1" ht="6.96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7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="2" customFormat="1" ht="12" customHeight="1">
      <c r="A23" s="31"/>
      <c r="B23" s="32"/>
      <c r="C23" s="31"/>
      <c r="D23" s="28" t="s">
        <v>28</v>
      </c>
      <c r="E23" s="31"/>
      <c r="F23" s="31"/>
      <c r="G23" s="31"/>
      <c r="H23" s="31"/>
      <c r="I23" s="28" t="s">
        <v>23</v>
      </c>
      <c r="J23" s="25" t="str">
        <f>IF('Rekapitulace stavby'!AN19="","",'Rekapitulace stavby'!AN19)</f>
        <v/>
      </c>
      <c r="K23" s="31"/>
      <c r="L23" s="47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="2" customFormat="1" ht="18" customHeight="1">
      <c r="A24" s="31"/>
      <c r="B24" s="32"/>
      <c r="C24" s="31"/>
      <c r="D24" s="31"/>
      <c r="E24" s="25" t="str">
        <f>IF('Rekapitulace stavby'!E20="","",'Rekapitulace stavby'!E20)</f>
        <v xml:space="preserve"> </v>
      </c>
      <c r="F24" s="31"/>
      <c r="G24" s="31"/>
      <c r="H24" s="31"/>
      <c r="I24" s="28" t="s">
        <v>24</v>
      </c>
      <c r="J24" s="25" t="str">
        <f>IF('Rekapitulace stavby'!AN20="","",'Rekapitulace stavby'!AN20)</f>
        <v/>
      </c>
      <c r="K24" s="31"/>
      <c r="L24" s="47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="2" customFormat="1" ht="6.96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7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="2" customFormat="1" ht="12" customHeight="1">
      <c r="A26" s="31"/>
      <c r="B26" s="32"/>
      <c r="C26" s="31"/>
      <c r="D26" s="28" t="s">
        <v>29</v>
      </c>
      <c r="E26" s="31"/>
      <c r="F26" s="31"/>
      <c r="G26" s="31"/>
      <c r="H26" s="31"/>
      <c r="I26" s="31"/>
      <c r="J26" s="31"/>
      <c r="K26" s="31"/>
      <c r="L26" s="47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="8" customFormat="1" ht="226.5" customHeight="1">
      <c r="A27" s="115"/>
      <c r="B27" s="116"/>
      <c r="C27" s="115"/>
      <c r="D27" s="115"/>
      <c r="E27" s="29" t="s">
        <v>116</v>
      </c>
      <c r="F27" s="29"/>
      <c r="G27" s="29"/>
      <c r="H27" s="29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="2" customFormat="1" ht="6.96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7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="2" customFormat="1" ht="6.96" customHeight="1">
      <c r="A29" s="31"/>
      <c r="B29" s="32"/>
      <c r="C29" s="31"/>
      <c r="D29" s="82"/>
      <c r="E29" s="82"/>
      <c r="F29" s="82"/>
      <c r="G29" s="82"/>
      <c r="H29" s="82"/>
      <c r="I29" s="82"/>
      <c r="J29" s="82"/>
      <c r="K29" s="82"/>
      <c r="L29" s="47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="2" customFormat="1" ht="25.44" customHeight="1">
      <c r="A30" s="31"/>
      <c r="B30" s="32"/>
      <c r="C30" s="31"/>
      <c r="D30" s="118" t="s">
        <v>31</v>
      </c>
      <c r="E30" s="31"/>
      <c r="F30" s="31"/>
      <c r="G30" s="31"/>
      <c r="H30" s="31"/>
      <c r="I30" s="31"/>
      <c r="J30" s="88">
        <f>ROUND(J117, 2)</f>
        <v>0</v>
      </c>
      <c r="K30" s="31"/>
      <c r="L30" s="47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="2" customFormat="1" ht="6.96" customHeight="1">
      <c r="A31" s="31"/>
      <c r="B31" s="32"/>
      <c r="C31" s="31"/>
      <c r="D31" s="82"/>
      <c r="E31" s="82"/>
      <c r="F31" s="82"/>
      <c r="G31" s="82"/>
      <c r="H31" s="82"/>
      <c r="I31" s="82"/>
      <c r="J31" s="82"/>
      <c r="K31" s="82"/>
      <c r="L31" s="47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="2" customFormat="1" ht="14.4" customHeight="1">
      <c r="A32" s="31"/>
      <c r="B32" s="32"/>
      <c r="C32" s="31"/>
      <c r="D32" s="31"/>
      <c r="E32" s="31"/>
      <c r="F32" s="36" t="s">
        <v>33</v>
      </c>
      <c r="G32" s="31"/>
      <c r="H32" s="31"/>
      <c r="I32" s="36" t="s">
        <v>32</v>
      </c>
      <c r="J32" s="36" t="s">
        <v>34</v>
      </c>
      <c r="K32" s="31"/>
      <c r="L32" s="47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="2" customFormat="1" ht="14.4" customHeight="1">
      <c r="A33" s="31"/>
      <c r="B33" s="32"/>
      <c r="C33" s="31"/>
      <c r="D33" s="119" t="s">
        <v>35</v>
      </c>
      <c r="E33" s="28" t="s">
        <v>36</v>
      </c>
      <c r="F33" s="120">
        <f>ROUND((SUM(BE117:BE161)),  2)</f>
        <v>0</v>
      </c>
      <c r="G33" s="31"/>
      <c r="H33" s="31"/>
      <c r="I33" s="121">
        <v>0.20999999999999999</v>
      </c>
      <c r="J33" s="120">
        <f>ROUND(((SUM(BE117:BE161))*I33),  2)</f>
        <v>0</v>
      </c>
      <c r="K33" s="31"/>
      <c r="L33" s="47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="2" customFormat="1" ht="14.4" customHeight="1">
      <c r="A34" s="31"/>
      <c r="B34" s="32"/>
      <c r="C34" s="31"/>
      <c r="D34" s="31"/>
      <c r="E34" s="28" t="s">
        <v>37</v>
      </c>
      <c r="F34" s="120">
        <f>ROUND((SUM(BF117:BF161)),  2)</f>
        <v>0</v>
      </c>
      <c r="G34" s="31"/>
      <c r="H34" s="31"/>
      <c r="I34" s="121">
        <v>0.12</v>
      </c>
      <c r="J34" s="120">
        <f>ROUND(((SUM(BF117:BF161))*I34),  2)</f>
        <v>0</v>
      </c>
      <c r="K34" s="31"/>
      <c r="L34" s="47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2"/>
      <c r="C35" s="31"/>
      <c r="D35" s="31"/>
      <c r="E35" s="28" t="s">
        <v>38</v>
      </c>
      <c r="F35" s="120">
        <f>ROUND((SUM(BG117:BG161)),  2)</f>
        <v>0</v>
      </c>
      <c r="G35" s="31"/>
      <c r="H35" s="31"/>
      <c r="I35" s="121">
        <v>0.20999999999999999</v>
      </c>
      <c r="J35" s="120">
        <f>0</f>
        <v>0</v>
      </c>
      <c r="K35" s="31"/>
      <c r="L35" s="47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2"/>
      <c r="C36" s="31"/>
      <c r="D36" s="31"/>
      <c r="E36" s="28" t="s">
        <v>39</v>
      </c>
      <c r="F36" s="120">
        <f>ROUND((SUM(BH117:BH161)),  2)</f>
        <v>0</v>
      </c>
      <c r="G36" s="31"/>
      <c r="H36" s="31"/>
      <c r="I36" s="121">
        <v>0.12</v>
      </c>
      <c r="J36" s="120">
        <f>0</f>
        <v>0</v>
      </c>
      <c r="K36" s="31"/>
      <c r="L36" s="47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2"/>
      <c r="C37" s="31"/>
      <c r="D37" s="31"/>
      <c r="E37" s="28" t="s">
        <v>40</v>
      </c>
      <c r="F37" s="120">
        <f>ROUND((SUM(BI117:BI161)),  2)</f>
        <v>0</v>
      </c>
      <c r="G37" s="31"/>
      <c r="H37" s="31"/>
      <c r="I37" s="121">
        <v>0</v>
      </c>
      <c r="J37" s="120">
        <f>0</f>
        <v>0</v>
      </c>
      <c r="K37" s="31"/>
      <c r="L37" s="47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="2" customFormat="1" ht="6.96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7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="2" customFormat="1" ht="25.44" customHeight="1">
      <c r="A39" s="31"/>
      <c r="B39" s="32"/>
      <c r="C39" s="122"/>
      <c r="D39" s="123" t="s">
        <v>41</v>
      </c>
      <c r="E39" s="73"/>
      <c r="F39" s="73"/>
      <c r="G39" s="124" t="s">
        <v>42</v>
      </c>
      <c r="H39" s="125" t="s">
        <v>43</v>
      </c>
      <c r="I39" s="73"/>
      <c r="J39" s="126">
        <f>SUM(J30:J37)</f>
        <v>0</v>
      </c>
      <c r="K39" s="127"/>
      <c r="L39" s="47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="2" customFormat="1" ht="14.4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7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47"/>
      <c r="D50" s="48" t="s">
        <v>44</v>
      </c>
      <c r="E50" s="49"/>
      <c r="F50" s="49"/>
      <c r="G50" s="48" t="s">
        <v>45</v>
      </c>
      <c r="H50" s="49"/>
      <c r="I50" s="49"/>
      <c r="J50" s="49"/>
      <c r="K50" s="49"/>
      <c r="L50" s="4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1"/>
      <c r="B61" s="32"/>
      <c r="C61" s="31"/>
      <c r="D61" s="50" t="s">
        <v>46</v>
      </c>
      <c r="E61" s="34"/>
      <c r="F61" s="128" t="s">
        <v>47</v>
      </c>
      <c r="G61" s="50" t="s">
        <v>46</v>
      </c>
      <c r="H61" s="34"/>
      <c r="I61" s="34"/>
      <c r="J61" s="129" t="s">
        <v>47</v>
      </c>
      <c r="K61" s="34"/>
      <c r="L61" s="47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1"/>
      <c r="B65" s="32"/>
      <c r="C65" s="31"/>
      <c r="D65" s="48" t="s">
        <v>48</v>
      </c>
      <c r="E65" s="51"/>
      <c r="F65" s="51"/>
      <c r="G65" s="48" t="s">
        <v>49</v>
      </c>
      <c r="H65" s="51"/>
      <c r="I65" s="51"/>
      <c r="J65" s="51"/>
      <c r="K65" s="51"/>
      <c r="L65" s="47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1"/>
      <c r="B76" s="32"/>
      <c r="C76" s="31"/>
      <c r="D76" s="50" t="s">
        <v>46</v>
      </c>
      <c r="E76" s="34"/>
      <c r="F76" s="128" t="s">
        <v>47</v>
      </c>
      <c r="G76" s="50" t="s">
        <v>46</v>
      </c>
      <c r="H76" s="34"/>
      <c r="I76" s="34"/>
      <c r="J76" s="129" t="s">
        <v>47</v>
      </c>
      <c r="K76" s="34"/>
      <c r="L76" s="47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="2" customFormat="1" ht="14.4" customHeight="1">
      <c r="A77" s="31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47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="2" customFormat="1" ht="6.96" customHeight="1">
      <c r="A81" s="31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47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117</v>
      </c>
      <c r="D82" s="31"/>
      <c r="E82" s="31"/>
      <c r="F82" s="31"/>
      <c r="G82" s="31"/>
      <c r="H82" s="31"/>
      <c r="I82" s="31"/>
      <c r="J82" s="31"/>
      <c r="K82" s="31"/>
      <c r="L82" s="47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7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1"/>
      <c r="E84" s="31"/>
      <c r="F84" s="31"/>
      <c r="G84" s="31"/>
      <c r="H84" s="31"/>
      <c r="I84" s="31"/>
      <c r="J84" s="31"/>
      <c r="K84" s="31"/>
      <c r="L84" s="47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1"/>
      <c r="D85" s="31"/>
      <c r="E85" s="114" t="str">
        <f>E7</f>
        <v xml:space="preserve">Příloha B -  Soupis stavebních prací s výkazem výměr  10.12.24</v>
      </c>
      <c r="F85" s="28"/>
      <c r="G85" s="28"/>
      <c r="H85" s="28"/>
      <c r="I85" s="31"/>
      <c r="J85" s="31"/>
      <c r="K85" s="31"/>
      <c r="L85" s="47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114</v>
      </c>
      <c r="D86" s="31"/>
      <c r="E86" s="31"/>
      <c r="F86" s="31"/>
      <c r="G86" s="31"/>
      <c r="H86" s="31"/>
      <c r="I86" s="31"/>
      <c r="J86" s="31"/>
      <c r="K86" s="31"/>
      <c r="L86" s="47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1"/>
      <c r="D87" s="31"/>
      <c r="E87" s="59" t="str">
        <f>E9</f>
        <v>6 - Svítidla</v>
      </c>
      <c r="F87" s="31"/>
      <c r="G87" s="31"/>
      <c r="H87" s="31"/>
      <c r="I87" s="31"/>
      <c r="J87" s="31"/>
      <c r="K87" s="31"/>
      <c r="L87" s="47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7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1"/>
      <c r="E89" s="31"/>
      <c r="F89" s="25" t="str">
        <f>F12</f>
        <v xml:space="preserve"> </v>
      </c>
      <c r="G89" s="31"/>
      <c r="H89" s="31"/>
      <c r="I89" s="28" t="s">
        <v>20</v>
      </c>
      <c r="J89" s="61" t="str">
        <f>IF(J12="","",J12)</f>
        <v>19. 11. 2024</v>
      </c>
      <c r="K89" s="31"/>
      <c r="L89" s="47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7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15.15" customHeight="1">
      <c r="A91" s="31"/>
      <c r="B91" s="32"/>
      <c r="C91" s="28" t="s">
        <v>22</v>
      </c>
      <c r="D91" s="31"/>
      <c r="E91" s="31"/>
      <c r="F91" s="25" t="str">
        <f>E15</f>
        <v xml:space="preserve"> </v>
      </c>
      <c r="G91" s="31"/>
      <c r="H91" s="31"/>
      <c r="I91" s="28" t="s">
        <v>26</v>
      </c>
      <c r="J91" s="29" t="str">
        <f>E21</f>
        <v xml:space="preserve"> </v>
      </c>
      <c r="K91" s="31"/>
      <c r="L91" s="47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15.15" customHeight="1">
      <c r="A92" s="31"/>
      <c r="B92" s="32"/>
      <c r="C92" s="28" t="s">
        <v>25</v>
      </c>
      <c r="D92" s="31"/>
      <c r="E92" s="31"/>
      <c r="F92" s="25" t="str">
        <f>IF(E18="","",E18)</f>
        <v xml:space="preserve"> </v>
      </c>
      <c r="G92" s="31"/>
      <c r="H92" s="31"/>
      <c r="I92" s="28" t="s">
        <v>28</v>
      </c>
      <c r="J92" s="29" t="str">
        <f>E24</f>
        <v xml:space="preserve"> </v>
      </c>
      <c r="K92" s="31"/>
      <c r="L92" s="47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7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30" t="s">
        <v>118</v>
      </c>
      <c r="D94" s="122"/>
      <c r="E94" s="122"/>
      <c r="F94" s="122"/>
      <c r="G94" s="122"/>
      <c r="H94" s="122"/>
      <c r="I94" s="122"/>
      <c r="J94" s="131" t="s">
        <v>119</v>
      </c>
      <c r="K94" s="122"/>
      <c r="L94" s="47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7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32" t="s">
        <v>120</v>
      </c>
      <c r="D96" s="31"/>
      <c r="E96" s="31"/>
      <c r="F96" s="31"/>
      <c r="G96" s="31"/>
      <c r="H96" s="31"/>
      <c r="I96" s="31"/>
      <c r="J96" s="88">
        <f>J117</f>
        <v>0</v>
      </c>
      <c r="K96" s="31"/>
      <c r="L96" s="47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8" t="s">
        <v>121</v>
      </c>
    </row>
    <row r="97" s="9" customFormat="1" ht="24.96" customHeight="1">
      <c r="A97" s="9"/>
      <c r="B97" s="133"/>
      <c r="C97" s="9"/>
      <c r="D97" s="134" t="s">
        <v>1275</v>
      </c>
      <c r="E97" s="135"/>
      <c r="F97" s="135"/>
      <c r="G97" s="135"/>
      <c r="H97" s="135"/>
      <c r="I97" s="135"/>
      <c r="J97" s="136">
        <f>J118</f>
        <v>0</v>
      </c>
      <c r="K97" s="9"/>
      <c r="L97" s="13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1"/>
      <c r="B98" s="32"/>
      <c r="C98" s="31"/>
      <c r="D98" s="31"/>
      <c r="E98" s="31"/>
      <c r="F98" s="31"/>
      <c r="G98" s="31"/>
      <c r="H98" s="31"/>
      <c r="I98" s="31"/>
      <c r="J98" s="31"/>
      <c r="K98" s="31"/>
      <c r="L98" s="47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="2" customFormat="1" ht="6.96" customHeight="1">
      <c r="A99" s="31"/>
      <c r="B99" s="52"/>
      <c r="C99" s="53"/>
      <c r="D99" s="53"/>
      <c r="E99" s="53"/>
      <c r="F99" s="53"/>
      <c r="G99" s="53"/>
      <c r="H99" s="53"/>
      <c r="I99" s="53"/>
      <c r="J99" s="53"/>
      <c r="K99" s="53"/>
      <c r="L99" s="47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3" s="2" customFormat="1" ht="6.96" customHeight="1">
      <c r="A103" s="31"/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47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="2" customFormat="1" ht="24.96" customHeight="1">
      <c r="A104" s="31"/>
      <c r="B104" s="32"/>
      <c r="C104" s="22" t="s">
        <v>141</v>
      </c>
      <c r="D104" s="31"/>
      <c r="E104" s="31"/>
      <c r="F104" s="31"/>
      <c r="G104" s="31"/>
      <c r="H104" s="31"/>
      <c r="I104" s="31"/>
      <c r="J104" s="31"/>
      <c r="K104" s="31"/>
      <c r="L104" s="47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="2" customFormat="1" ht="6.96" customHeight="1">
      <c r="A105" s="31"/>
      <c r="B105" s="32"/>
      <c r="C105" s="31"/>
      <c r="D105" s="31"/>
      <c r="E105" s="31"/>
      <c r="F105" s="31"/>
      <c r="G105" s="31"/>
      <c r="H105" s="31"/>
      <c r="I105" s="31"/>
      <c r="J105" s="31"/>
      <c r="K105" s="31"/>
      <c r="L105" s="47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="2" customFormat="1" ht="12" customHeight="1">
      <c r="A106" s="31"/>
      <c r="B106" s="32"/>
      <c r="C106" s="28" t="s">
        <v>14</v>
      </c>
      <c r="D106" s="31"/>
      <c r="E106" s="31"/>
      <c r="F106" s="31"/>
      <c r="G106" s="31"/>
      <c r="H106" s="31"/>
      <c r="I106" s="31"/>
      <c r="J106" s="31"/>
      <c r="K106" s="31"/>
      <c r="L106" s="47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="2" customFormat="1" ht="16.5" customHeight="1">
      <c r="A107" s="31"/>
      <c r="B107" s="32"/>
      <c r="C107" s="31"/>
      <c r="D107" s="31"/>
      <c r="E107" s="114" t="str">
        <f>E7</f>
        <v xml:space="preserve">Příloha B -  Soupis stavebních prací s výkazem výměr  10.12.24</v>
      </c>
      <c r="F107" s="28"/>
      <c r="G107" s="28"/>
      <c r="H107" s="28"/>
      <c r="I107" s="31"/>
      <c r="J107" s="31"/>
      <c r="K107" s="31"/>
      <c r="L107" s="47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12" customHeight="1">
      <c r="A108" s="31"/>
      <c r="B108" s="32"/>
      <c r="C108" s="28" t="s">
        <v>114</v>
      </c>
      <c r="D108" s="31"/>
      <c r="E108" s="31"/>
      <c r="F108" s="31"/>
      <c r="G108" s="31"/>
      <c r="H108" s="31"/>
      <c r="I108" s="31"/>
      <c r="J108" s="31"/>
      <c r="K108" s="31"/>
      <c r="L108" s="47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="2" customFormat="1" ht="16.5" customHeight="1">
      <c r="A109" s="31"/>
      <c r="B109" s="32"/>
      <c r="C109" s="31"/>
      <c r="D109" s="31"/>
      <c r="E109" s="59" t="str">
        <f>E9</f>
        <v>6 - Svítidla</v>
      </c>
      <c r="F109" s="31"/>
      <c r="G109" s="31"/>
      <c r="H109" s="31"/>
      <c r="I109" s="31"/>
      <c r="J109" s="31"/>
      <c r="K109" s="31"/>
      <c r="L109" s="47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="2" customFormat="1" ht="6.96" customHeight="1">
      <c r="A110" s="31"/>
      <c r="B110" s="32"/>
      <c r="C110" s="31"/>
      <c r="D110" s="31"/>
      <c r="E110" s="31"/>
      <c r="F110" s="31"/>
      <c r="G110" s="31"/>
      <c r="H110" s="31"/>
      <c r="I110" s="31"/>
      <c r="J110" s="31"/>
      <c r="K110" s="31"/>
      <c r="L110" s="47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="2" customFormat="1" ht="12" customHeight="1">
      <c r="A111" s="31"/>
      <c r="B111" s="32"/>
      <c r="C111" s="28" t="s">
        <v>18</v>
      </c>
      <c r="D111" s="31"/>
      <c r="E111" s="31"/>
      <c r="F111" s="25" t="str">
        <f>F12</f>
        <v xml:space="preserve"> </v>
      </c>
      <c r="G111" s="31"/>
      <c r="H111" s="31"/>
      <c r="I111" s="28" t="s">
        <v>20</v>
      </c>
      <c r="J111" s="61" t="str">
        <f>IF(J12="","",J12)</f>
        <v>19. 11. 2024</v>
      </c>
      <c r="K111" s="31"/>
      <c r="L111" s="47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6.96" customHeight="1">
      <c r="A112" s="31"/>
      <c r="B112" s="32"/>
      <c r="C112" s="31"/>
      <c r="D112" s="31"/>
      <c r="E112" s="31"/>
      <c r="F112" s="31"/>
      <c r="G112" s="31"/>
      <c r="H112" s="31"/>
      <c r="I112" s="31"/>
      <c r="J112" s="31"/>
      <c r="K112" s="31"/>
      <c r="L112" s="47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15.15" customHeight="1">
      <c r="A113" s="31"/>
      <c r="B113" s="32"/>
      <c r="C113" s="28" t="s">
        <v>22</v>
      </c>
      <c r="D113" s="31"/>
      <c r="E113" s="31"/>
      <c r="F113" s="25" t="str">
        <f>E15</f>
        <v xml:space="preserve"> </v>
      </c>
      <c r="G113" s="31"/>
      <c r="H113" s="31"/>
      <c r="I113" s="28" t="s">
        <v>26</v>
      </c>
      <c r="J113" s="29" t="str">
        <f>E21</f>
        <v xml:space="preserve"> </v>
      </c>
      <c r="K113" s="31"/>
      <c r="L113" s="47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15.15" customHeight="1">
      <c r="A114" s="31"/>
      <c r="B114" s="32"/>
      <c r="C114" s="28" t="s">
        <v>25</v>
      </c>
      <c r="D114" s="31"/>
      <c r="E114" s="31"/>
      <c r="F114" s="25" t="str">
        <f>IF(E18="","",E18)</f>
        <v xml:space="preserve"> </v>
      </c>
      <c r="G114" s="31"/>
      <c r="H114" s="31"/>
      <c r="I114" s="28" t="s">
        <v>28</v>
      </c>
      <c r="J114" s="29" t="str">
        <f>E24</f>
        <v xml:space="preserve"> </v>
      </c>
      <c r="K114" s="31"/>
      <c r="L114" s="47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10.32" customHeight="1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7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11" customFormat="1" ht="29.28" customHeight="1">
      <c r="A116" s="141"/>
      <c r="B116" s="142"/>
      <c r="C116" s="143" t="s">
        <v>142</v>
      </c>
      <c r="D116" s="144" t="s">
        <v>56</v>
      </c>
      <c r="E116" s="144" t="s">
        <v>52</v>
      </c>
      <c r="F116" s="144" t="s">
        <v>53</v>
      </c>
      <c r="G116" s="144" t="s">
        <v>143</v>
      </c>
      <c r="H116" s="144" t="s">
        <v>144</v>
      </c>
      <c r="I116" s="144" t="s">
        <v>145</v>
      </c>
      <c r="J116" s="144" t="s">
        <v>119</v>
      </c>
      <c r="K116" s="145" t="s">
        <v>146</v>
      </c>
      <c r="L116" s="146"/>
      <c r="M116" s="78" t="s">
        <v>1</v>
      </c>
      <c r="N116" s="79" t="s">
        <v>35</v>
      </c>
      <c r="O116" s="79" t="s">
        <v>147</v>
      </c>
      <c r="P116" s="79" t="s">
        <v>148</v>
      </c>
      <c r="Q116" s="79" t="s">
        <v>149</v>
      </c>
      <c r="R116" s="79" t="s">
        <v>150</v>
      </c>
      <c r="S116" s="79" t="s">
        <v>151</v>
      </c>
      <c r="T116" s="80" t="s">
        <v>152</v>
      </c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</row>
    <row r="117" s="2" customFormat="1" ht="22.8" customHeight="1">
      <c r="A117" s="31"/>
      <c r="B117" s="32"/>
      <c r="C117" s="85" t="s">
        <v>153</v>
      </c>
      <c r="D117" s="31"/>
      <c r="E117" s="31"/>
      <c r="F117" s="31"/>
      <c r="G117" s="31"/>
      <c r="H117" s="31"/>
      <c r="I117" s="31"/>
      <c r="J117" s="147">
        <f>BK117</f>
        <v>0</v>
      </c>
      <c r="K117" s="31"/>
      <c r="L117" s="32"/>
      <c r="M117" s="81"/>
      <c r="N117" s="65"/>
      <c r="O117" s="82"/>
      <c r="P117" s="148">
        <f>P118</f>
        <v>0</v>
      </c>
      <c r="Q117" s="82"/>
      <c r="R117" s="148">
        <f>R118</f>
        <v>0</v>
      </c>
      <c r="S117" s="82"/>
      <c r="T117" s="149">
        <f>T118</f>
        <v>0</v>
      </c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T117" s="18" t="s">
        <v>70</v>
      </c>
      <c r="AU117" s="18" t="s">
        <v>121</v>
      </c>
      <c r="BK117" s="150">
        <f>BK118</f>
        <v>0</v>
      </c>
    </row>
    <row r="118" s="12" customFormat="1" ht="25.92" customHeight="1">
      <c r="A118" s="12"/>
      <c r="B118" s="151"/>
      <c r="C118" s="12"/>
      <c r="D118" s="152" t="s">
        <v>70</v>
      </c>
      <c r="E118" s="153" t="s">
        <v>1276</v>
      </c>
      <c r="F118" s="153" t="s">
        <v>1277</v>
      </c>
      <c r="G118" s="12"/>
      <c r="H118" s="12"/>
      <c r="I118" s="12"/>
      <c r="J118" s="154">
        <f>BK118</f>
        <v>0</v>
      </c>
      <c r="K118" s="12"/>
      <c r="L118" s="151"/>
      <c r="M118" s="155"/>
      <c r="N118" s="156"/>
      <c r="O118" s="156"/>
      <c r="P118" s="157">
        <f>SUM(P119:P161)</f>
        <v>0</v>
      </c>
      <c r="Q118" s="156"/>
      <c r="R118" s="157">
        <f>SUM(R119:R161)</f>
        <v>0</v>
      </c>
      <c r="S118" s="156"/>
      <c r="T118" s="158">
        <f>SUM(T119:T161)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52" t="s">
        <v>76</v>
      </c>
      <c r="AT118" s="159" t="s">
        <v>70</v>
      </c>
      <c r="AU118" s="159" t="s">
        <v>71</v>
      </c>
      <c r="AY118" s="152" t="s">
        <v>156</v>
      </c>
      <c r="BK118" s="160">
        <f>SUM(BK119:BK161)</f>
        <v>0</v>
      </c>
    </row>
    <row r="119" s="2" customFormat="1" ht="62.7" customHeight="1">
      <c r="A119" s="31"/>
      <c r="B119" s="163"/>
      <c r="C119" s="164" t="s">
        <v>202</v>
      </c>
      <c r="D119" s="164" t="s">
        <v>158</v>
      </c>
      <c r="E119" s="165" t="s">
        <v>1278</v>
      </c>
      <c r="F119" s="166" t="s">
        <v>1279</v>
      </c>
      <c r="G119" s="167" t="s">
        <v>1</v>
      </c>
      <c r="H119" s="168">
        <v>0</v>
      </c>
      <c r="I119" s="169">
        <v>0</v>
      </c>
      <c r="J119" s="169">
        <f>ROUND(I119*H119,2)</f>
        <v>0</v>
      </c>
      <c r="K119" s="166" t="s">
        <v>1</v>
      </c>
      <c r="L119" s="32"/>
      <c r="M119" s="170" t="s">
        <v>1</v>
      </c>
      <c r="N119" s="171" t="s">
        <v>36</v>
      </c>
      <c r="O119" s="172">
        <v>0</v>
      </c>
      <c r="P119" s="172">
        <f>O119*H119</f>
        <v>0</v>
      </c>
      <c r="Q119" s="172">
        <v>0</v>
      </c>
      <c r="R119" s="172">
        <f>Q119*H119</f>
        <v>0</v>
      </c>
      <c r="S119" s="172">
        <v>0</v>
      </c>
      <c r="T119" s="173">
        <f>S119*H119</f>
        <v>0</v>
      </c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R119" s="174" t="s">
        <v>86</v>
      </c>
      <c r="AT119" s="174" t="s">
        <v>158</v>
      </c>
      <c r="AU119" s="174" t="s">
        <v>76</v>
      </c>
      <c r="AY119" s="18" t="s">
        <v>156</v>
      </c>
      <c r="BE119" s="175">
        <f>IF(N119="základní",J119,0)</f>
        <v>0</v>
      </c>
      <c r="BF119" s="175">
        <f>IF(N119="snížená",J119,0)</f>
        <v>0</v>
      </c>
      <c r="BG119" s="175">
        <f>IF(N119="zákl. přenesená",J119,0)</f>
        <v>0</v>
      </c>
      <c r="BH119" s="175">
        <f>IF(N119="sníž. přenesená",J119,0)</f>
        <v>0</v>
      </c>
      <c r="BI119" s="175">
        <f>IF(N119="nulová",J119,0)</f>
        <v>0</v>
      </c>
      <c r="BJ119" s="18" t="s">
        <v>76</v>
      </c>
      <c r="BK119" s="175">
        <f>ROUND(I119*H119,2)</f>
        <v>0</v>
      </c>
      <c r="BL119" s="18" t="s">
        <v>86</v>
      </c>
      <c r="BM119" s="174" t="s">
        <v>1280</v>
      </c>
    </row>
    <row r="120" s="2" customFormat="1">
      <c r="A120" s="31"/>
      <c r="B120" s="32"/>
      <c r="C120" s="31"/>
      <c r="D120" s="176" t="s">
        <v>162</v>
      </c>
      <c r="E120" s="31"/>
      <c r="F120" s="177" t="s">
        <v>1279</v>
      </c>
      <c r="G120" s="31"/>
      <c r="H120" s="31"/>
      <c r="I120" s="31"/>
      <c r="J120" s="31"/>
      <c r="K120" s="31"/>
      <c r="L120" s="32"/>
      <c r="M120" s="178"/>
      <c r="N120" s="179"/>
      <c r="O120" s="69"/>
      <c r="P120" s="69"/>
      <c r="Q120" s="69"/>
      <c r="R120" s="69"/>
      <c r="S120" s="69"/>
      <c r="T120" s="70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T120" s="18" t="s">
        <v>162</v>
      </c>
      <c r="AU120" s="18" t="s">
        <v>76</v>
      </c>
    </row>
    <row r="121" s="13" customFormat="1">
      <c r="A121" s="13"/>
      <c r="B121" s="180"/>
      <c r="C121" s="13"/>
      <c r="D121" s="176" t="s">
        <v>163</v>
      </c>
      <c r="E121" s="181" t="s">
        <v>1</v>
      </c>
      <c r="F121" s="182" t="s">
        <v>1281</v>
      </c>
      <c r="G121" s="13"/>
      <c r="H121" s="181" t="s">
        <v>1</v>
      </c>
      <c r="I121" s="13"/>
      <c r="J121" s="13"/>
      <c r="K121" s="13"/>
      <c r="L121" s="180"/>
      <c r="M121" s="183"/>
      <c r="N121" s="184"/>
      <c r="O121" s="184"/>
      <c r="P121" s="184"/>
      <c r="Q121" s="184"/>
      <c r="R121" s="184"/>
      <c r="S121" s="184"/>
      <c r="T121" s="18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181" t="s">
        <v>163</v>
      </c>
      <c r="AU121" s="181" t="s">
        <v>76</v>
      </c>
      <c r="AV121" s="13" t="s">
        <v>76</v>
      </c>
      <c r="AW121" s="13" t="s">
        <v>27</v>
      </c>
      <c r="AX121" s="13" t="s">
        <v>71</v>
      </c>
      <c r="AY121" s="181" t="s">
        <v>156</v>
      </c>
    </row>
    <row r="122" s="13" customFormat="1">
      <c r="A122" s="13"/>
      <c r="B122" s="180"/>
      <c r="C122" s="13"/>
      <c r="D122" s="176" t="s">
        <v>163</v>
      </c>
      <c r="E122" s="181" t="s">
        <v>1</v>
      </c>
      <c r="F122" s="182" t="s">
        <v>1282</v>
      </c>
      <c r="G122" s="13"/>
      <c r="H122" s="181" t="s">
        <v>1</v>
      </c>
      <c r="I122" s="13"/>
      <c r="J122" s="13"/>
      <c r="K122" s="13"/>
      <c r="L122" s="180"/>
      <c r="M122" s="183"/>
      <c r="N122" s="184"/>
      <c r="O122" s="184"/>
      <c r="P122" s="184"/>
      <c r="Q122" s="184"/>
      <c r="R122" s="184"/>
      <c r="S122" s="184"/>
      <c r="T122" s="18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181" t="s">
        <v>163</v>
      </c>
      <c r="AU122" s="181" t="s">
        <v>76</v>
      </c>
      <c r="AV122" s="13" t="s">
        <v>76</v>
      </c>
      <c r="AW122" s="13" t="s">
        <v>27</v>
      </c>
      <c r="AX122" s="13" t="s">
        <v>71</v>
      </c>
      <c r="AY122" s="181" t="s">
        <v>156</v>
      </c>
    </row>
    <row r="123" s="15" customFormat="1">
      <c r="A123" s="15"/>
      <c r="B123" s="193"/>
      <c r="C123" s="15"/>
      <c r="D123" s="176" t="s">
        <v>163</v>
      </c>
      <c r="E123" s="194" t="s">
        <v>1</v>
      </c>
      <c r="F123" s="195" t="s">
        <v>166</v>
      </c>
      <c r="G123" s="15"/>
      <c r="H123" s="196">
        <v>0</v>
      </c>
      <c r="I123" s="15"/>
      <c r="J123" s="15"/>
      <c r="K123" s="15"/>
      <c r="L123" s="193"/>
      <c r="M123" s="197"/>
      <c r="N123" s="198"/>
      <c r="O123" s="198"/>
      <c r="P123" s="198"/>
      <c r="Q123" s="198"/>
      <c r="R123" s="198"/>
      <c r="S123" s="198"/>
      <c r="T123" s="199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194" t="s">
        <v>163</v>
      </c>
      <c r="AU123" s="194" t="s">
        <v>76</v>
      </c>
      <c r="AV123" s="15" t="s">
        <v>86</v>
      </c>
      <c r="AW123" s="15" t="s">
        <v>27</v>
      </c>
      <c r="AX123" s="15" t="s">
        <v>76</v>
      </c>
      <c r="AY123" s="194" t="s">
        <v>156</v>
      </c>
    </row>
    <row r="124" s="2" customFormat="1" ht="16.5" customHeight="1">
      <c r="A124" s="31"/>
      <c r="B124" s="163"/>
      <c r="C124" s="164" t="s">
        <v>76</v>
      </c>
      <c r="D124" s="164" t="s">
        <v>158</v>
      </c>
      <c r="E124" s="165" t="s">
        <v>1283</v>
      </c>
      <c r="F124" s="166" t="s">
        <v>1284</v>
      </c>
      <c r="G124" s="167" t="s">
        <v>1046</v>
      </c>
      <c r="H124" s="168">
        <v>1</v>
      </c>
      <c r="I124" s="169">
        <v>0</v>
      </c>
      <c r="J124" s="169">
        <f>ROUND(I124*H124,2)</f>
        <v>0</v>
      </c>
      <c r="K124" s="166" t="s">
        <v>1</v>
      </c>
      <c r="L124" s="32"/>
      <c r="M124" s="170" t="s">
        <v>1</v>
      </c>
      <c r="N124" s="171" t="s">
        <v>36</v>
      </c>
      <c r="O124" s="172">
        <v>0</v>
      </c>
      <c r="P124" s="172">
        <f>O124*H124</f>
        <v>0</v>
      </c>
      <c r="Q124" s="172">
        <v>0</v>
      </c>
      <c r="R124" s="172">
        <f>Q124*H124</f>
        <v>0</v>
      </c>
      <c r="S124" s="172">
        <v>0</v>
      </c>
      <c r="T124" s="173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74" t="s">
        <v>86</v>
      </c>
      <c r="AT124" s="174" t="s">
        <v>158</v>
      </c>
      <c r="AU124" s="174" t="s">
        <v>76</v>
      </c>
      <c r="AY124" s="18" t="s">
        <v>156</v>
      </c>
      <c r="BE124" s="175">
        <f>IF(N124="základní",J124,0)</f>
        <v>0</v>
      </c>
      <c r="BF124" s="175">
        <f>IF(N124="snížená",J124,0)</f>
        <v>0</v>
      </c>
      <c r="BG124" s="175">
        <f>IF(N124="zákl. přenesená",J124,0)</f>
        <v>0</v>
      </c>
      <c r="BH124" s="175">
        <f>IF(N124="sníž. přenesená",J124,0)</f>
        <v>0</v>
      </c>
      <c r="BI124" s="175">
        <f>IF(N124="nulová",J124,0)</f>
        <v>0</v>
      </c>
      <c r="BJ124" s="18" t="s">
        <v>76</v>
      </c>
      <c r="BK124" s="175">
        <f>ROUND(I124*H124,2)</f>
        <v>0</v>
      </c>
      <c r="BL124" s="18" t="s">
        <v>86</v>
      </c>
      <c r="BM124" s="174" t="s">
        <v>80</v>
      </c>
    </row>
    <row r="125" s="2" customFormat="1">
      <c r="A125" s="31"/>
      <c r="B125" s="32"/>
      <c r="C125" s="31"/>
      <c r="D125" s="176" t="s">
        <v>162</v>
      </c>
      <c r="E125" s="31"/>
      <c r="F125" s="177" t="s">
        <v>1284</v>
      </c>
      <c r="G125" s="31"/>
      <c r="H125" s="31"/>
      <c r="I125" s="31"/>
      <c r="J125" s="31"/>
      <c r="K125" s="31"/>
      <c r="L125" s="32"/>
      <c r="M125" s="178"/>
      <c r="N125" s="179"/>
      <c r="O125" s="69"/>
      <c r="P125" s="69"/>
      <c r="Q125" s="69"/>
      <c r="R125" s="69"/>
      <c r="S125" s="69"/>
      <c r="T125" s="70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T125" s="18" t="s">
        <v>162</v>
      </c>
      <c r="AU125" s="18" t="s">
        <v>76</v>
      </c>
    </row>
    <row r="126" s="2" customFormat="1" ht="24.15" customHeight="1">
      <c r="A126" s="31"/>
      <c r="B126" s="163"/>
      <c r="C126" s="164" t="s">
        <v>80</v>
      </c>
      <c r="D126" s="164" t="s">
        <v>158</v>
      </c>
      <c r="E126" s="165" t="s">
        <v>1285</v>
      </c>
      <c r="F126" s="166" t="s">
        <v>1286</v>
      </c>
      <c r="G126" s="167" t="s">
        <v>427</v>
      </c>
      <c r="H126" s="168">
        <v>15</v>
      </c>
      <c r="I126" s="169">
        <v>0</v>
      </c>
      <c r="J126" s="169">
        <f>ROUND(I126*H126,2)</f>
        <v>0</v>
      </c>
      <c r="K126" s="166" t="s">
        <v>1</v>
      </c>
      <c r="L126" s="32"/>
      <c r="M126" s="170" t="s">
        <v>1</v>
      </c>
      <c r="N126" s="171" t="s">
        <v>36</v>
      </c>
      <c r="O126" s="172">
        <v>0</v>
      </c>
      <c r="P126" s="172">
        <f>O126*H126</f>
        <v>0</v>
      </c>
      <c r="Q126" s="172">
        <v>0</v>
      </c>
      <c r="R126" s="172">
        <f>Q126*H126</f>
        <v>0</v>
      </c>
      <c r="S126" s="172">
        <v>0</v>
      </c>
      <c r="T126" s="173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74" t="s">
        <v>86</v>
      </c>
      <c r="AT126" s="174" t="s">
        <v>158</v>
      </c>
      <c r="AU126" s="174" t="s">
        <v>76</v>
      </c>
      <c r="AY126" s="18" t="s">
        <v>156</v>
      </c>
      <c r="BE126" s="175">
        <f>IF(N126="základní",J126,0)</f>
        <v>0</v>
      </c>
      <c r="BF126" s="175">
        <f>IF(N126="snížená",J126,0)</f>
        <v>0</v>
      </c>
      <c r="BG126" s="175">
        <f>IF(N126="zákl. přenesená",J126,0)</f>
        <v>0</v>
      </c>
      <c r="BH126" s="175">
        <f>IF(N126="sníž. přenesená",J126,0)</f>
        <v>0</v>
      </c>
      <c r="BI126" s="175">
        <f>IF(N126="nulová",J126,0)</f>
        <v>0</v>
      </c>
      <c r="BJ126" s="18" t="s">
        <v>76</v>
      </c>
      <c r="BK126" s="175">
        <f>ROUND(I126*H126,2)</f>
        <v>0</v>
      </c>
      <c r="BL126" s="18" t="s">
        <v>86</v>
      </c>
      <c r="BM126" s="174" t="s">
        <v>86</v>
      </c>
    </row>
    <row r="127" s="2" customFormat="1">
      <c r="A127" s="31"/>
      <c r="B127" s="32"/>
      <c r="C127" s="31"/>
      <c r="D127" s="176" t="s">
        <v>162</v>
      </c>
      <c r="E127" s="31"/>
      <c r="F127" s="177" t="s">
        <v>1286</v>
      </c>
      <c r="G127" s="31"/>
      <c r="H127" s="31"/>
      <c r="I127" s="31"/>
      <c r="J127" s="31"/>
      <c r="K127" s="31"/>
      <c r="L127" s="32"/>
      <c r="M127" s="178"/>
      <c r="N127" s="179"/>
      <c r="O127" s="69"/>
      <c r="P127" s="69"/>
      <c r="Q127" s="69"/>
      <c r="R127" s="69"/>
      <c r="S127" s="69"/>
      <c r="T127" s="70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8" t="s">
        <v>162</v>
      </c>
      <c r="AU127" s="18" t="s">
        <v>76</v>
      </c>
    </row>
    <row r="128" s="2" customFormat="1" ht="24.15" customHeight="1">
      <c r="A128" s="31"/>
      <c r="B128" s="163"/>
      <c r="C128" s="164" t="s">
        <v>83</v>
      </c>
      <c r="D128" s="164" t="s">
        <v>158</v>
      </c>
      <c r="E128" s="165" t="s">
        <v>1287</v>
      </c>
      <c r="F128" s="166" t="s">
        <v>1288</v>
      </c>
      <c r="G128" s="167" t="s">
        <v>427</v>
      </c>
      <c r="H128" s="168">
        <v>6</v>
      </c>
      <c r="I128" s="169">
        <v>0</v>
      </c>
      <c r="J128" s="169">
        <f>ROUND(I128*H128,2)</f>
        <v>0</v>
      </c>
      <c r="K128" s="166" t="s">
        <v>1</v>
      </c>
      <c r="L128" s="32"/>
      <c r="M128" s="170" t="s">
        <v>1</v>
      </c>
      <c r="N128" s="171" t="s">
        <v>36</v>
      </c>
      <c r="O128" s="172">
        <v>0</v>
      </c>
      <c r="P128" s="172">
        <f>O128*H128</f>
        <v>0</v>
      </c>
      <c r="Q128" s="172">
        <v>0</v>
      </c>
      <c r="R128" s="172">
        <f>Q128*H128</f>
        <v>0</v>
      </c>
      <c r="S128" s="172">
        <v>0</v>
      </c>
      <c r="T128" s="173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74" t="s">
        <v>86</v>
      </c>
      <c r="AT128" s="174" t="s">
        <v>158</v>
      </c>
      <c r="AU128" s="174" t="s">
        <v>76</v>
      </c>
      <c r="AY128" s="18" t="s">
        <v>156</v>
      </c>
      <c r="BE128" s="175">
        <f>IF(N128="základní",J128,0)</f>
        <v>0</v>
      </c>
      <c r="BF128" s="175">
        <f>IF(N128="snížená",J128,0)</f>
        <v>0</v>
      </c>
      <c r="BG128" s="175">
        <f>IF(N128="zákl. přenesená",J128,0)</f>
        <v>0</v>
      </c>
      <c r="BH128" s="175">
        <f>IF(N128="sníž. přenesená",J128,0)</f>
        <v>0</v>
      </c>
      <c r="BI128" s="175">
        <f>IF(N128="nulová",J128,0)</f>
        <v>0</v>
      </c>
      <c r="BJ128" s="18" t="s">
        <v>76</v>
      </c>
      <c r="BK128" s="175">
        <f>ROUND(I128*H128,2)</f>
        <v>0</v>
      </c>
      <c r="BL128" s="18" t="s">
        <v>86</v>
      </c>
      <c r="BM128" s="174" t="s">
        <v>92</v>
      </c>
    </row>
    <row r="129" s="2" customFormat="1">
      <c r="A129" s="31"/>
      <c r="B129" s="32"/>
      <c r="C129" s="31"/>
      <c r="D129" s="176" t="s">
        <v>162</v>
      </c>
      <c r="E129" s="31"/>
      <c r="F129" s="177" t="s">
        <v>1288</v>
      </c>
      <c r="G129" s="31"/>
      <c r="H129" s="31"/>
      <c r="I129" s="31"/>
      <c r="J129" s="31"/>
      <c r="K129" s="31"/>
      <c r="L129" s="32"/>
      <c r="M129" s="178"/>
      <c r="N129" s="179"/>
      <c r="O129" s="69"/>
      <c r="P129" s="69"/>
      <c r="Q129" s="69"/>
      <c r="R129" s="69"/>
      <c r="S129" s="69"/>
      <c r="T129" s="70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T129" s="18" t="s">
        <v>162</v>
      </c>
      <c r="AU129" s="18" t="s">
        <v>76</v>
      </c>
    </row>
    <row r="130" s="2" customFormat="1" ht="24.15" customHeight="1">
      <c r="A130" s="31"/>
      <c r="B130" s="163"/>
      <c r="C130" s="164" t="s">
        <v>86</v>
      </c>
      <c r="D130" s="164" t="s">
        <v>158</v>
      </c>
      <c r="E130" s="165" t="s">
        <v>1289</v>
      </c>
      <c r="F130" s="166" t="s">
        <v>1290</v>
      </c>
      <c r="G130" s="167" t="s">
        <v>427</v>
      </c>
      <c r="H130" s="168">
        <v>25</v>
      </c>
      <c r="I130" s="169">
        <v>0</v>
      </c>
      <c r="J130" s="169">
        <f>ROUND(I130*H130,2)</f>
        <v>0</v>
      </c>
      <c r="K130" s="166" t="s">
        <v>1</v>
      </c>
      <c r="L130" s="32"/>
      <c r="M130" s="170" t="s">
        <v>1</v>
      </c>
      <c r="N130" s="171" t="s">
        <v>36</v>
      </c>
      <c r="O130" s="172">
        <v>0</v>
      </c>
      <c r="P130" s="172">
        <f>O130*H130</f>
        <v>0</v>
      </c>
      <c r="Q130" s="172">
        <v>0</v>
      </c>
      <c r="R130" s="172">
        <f>Q130*H130</f>
        <v>0</v>
      </c>
      <c r="S130" s="172">
        <v>0</v>
      </c>
      <c r="T130" s="173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74" t="s">
        <v>86</v>
      </c>
      <c r="AT130" s="174" t="s">
        <v>158</v>
      </c>
      <c r="AU130" s="174" t="s">
        <v>76</v>
      </c>
      <c r="AY130" s="18" t="s">
        <v>156</v>
      </c>
      <c r="BE130" s="175">
        <f>IF(N130="základní",J130,0)</f>
        <v>0</v>
      </c>
      <c r="BF130" s="175">
        <f>IF(N130="snížená",J130,0)</f>
        <v>0</v>
      </c>
      <c r="BG130" s="175">
        <f>IF(N130="zákl. přenesená",J130,0)</f>
        <v>0</v>
      </c>
      <c r="BH130" s="175">
        <f>IF(N130="sníž. přenesená",J130,0)</f>
        <v>0</v>
      </c>
      <c r="BI130" s="175">
        <f>IF(N130="nulová",J130,0)</f>
        <v>0</v>
      </c>
      <c r="BJ130" s="18" t="s">
        <v>76</v>
      </c>
      <c r="BK130" s="175">
        <f>ROUND(I130*H130,2)</f>
        <v>0</v>
      </c>
      <c r="BL130" s="18" t="s">
        <v>86</v>
      </c>
      <c r="BM130" s="174" t="s">
        <v>177</v>
      </c>
    </row>
    <row r="131" s="2" customFormat="1">
      <c r="A131" s="31"/>
      <c r="B131" s="32"/>
      <c r="C131" s="31"/>
      <c r="D131" s="176" t="s">
        <v>162</v>
      </c>
      <c r="E131" s="31"/>
      <c r="F131" s="177" t="s">
        <v>1290</v>
      </c>
      <c r="G131" s="31"/>
      <c r="H131" s="31"/>
      <c r="I131" s="31"/>
      <c r="J131" s="31"/>
      <c r="K131" s="31"/>
      <c r="L131" s="32"/>
      <c r="M131" s="178"/>
      <c r="N131" s="179"/>
      <c r="O131" s="69"/>
      <c r="P131" s="69"/>
      <c r="Q131" s="69"/>
      <c r="R131" s="69"/>
      <c r="S131" s="69"/>
      <c r="T131" s="70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8" t="s">
        <v>162</v>
      </c>
      <c r="AU131" s="18" t="s">
        <v>76</v>
      </c>
    </row>
    <row r="132" s="2" customFormat="1" ht="21.75" customHeight="1">
      <c r="A132" s="31"/>
      <c r="B132" s="163"/>
      <c r="C132" s="164" t="s">
        <v>89</v>
      </c>
      <c r="D132" s="164" t="s">
        <v>158</v>
      </c>
      <c r="E132" s="165" t="s">
        <v>1291</v>
      </c>
      <c r="F132" s="166" t="s">
        <v>1292</v>
      </c>
      <c r="G132" s="167" t="s">
        <v>427</v>
      </c>
      <c r="H132" s="168">
        <v>6</v>
      </c>
      <c r="I132" s="169">
        <v>0</v>
      </c>
      <c r="J132" s="169">
        <f>ROUND(I132*H132,2)</f>
        <v>0</v>
      </c>
      <c r="K132" s="166" t="s">
        <v>1</v>
      </c>
      <c r="L132" s="32"/>
      <c r="M132" s="170" t="s">
        <v>1</v>
      </c>
      <c r="N132" s="171" t="s">
        <v>36</v>
      </c>
      <c r="O132" s="172">
        <v>0</v>
      </c>
      <c r="P132" s="172">
        <f>O132*H132</f>
        <v>0</v>
      </c>
      <c r="Q132" s="172">
        <v>0</v>
      </c>
      <c r="R132" s="172">
        <f>Q132*H132</f>
        <v>0</v>
      </c>
      <c r="S132" s="172">
        <v>0</v>
      </c>
      <c r="T132" s="173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74" t="s">
        <v>86</v>
      </c>
      <c r="AT132" s="174" t="s">
        <v>158</v>
      </c>
      <c r="AU132" s="174" t="s">
        <v>76</v>
      </c>
      <c r="AY132" s="18" t="s">
        <v>156</v>
      </c>
      <c r="BE132" s="175">
        <f>IF(N132="základní",J132,0)</f>
        <v>0</v>
      </c>
      <c r="BF132" s="175">
        <f>IF(N132="snížená",J132,0)</f>
        <v>0</v>
      </c>
      <c r="BG132" s="175">
        <f>IF(N132="zákl. přenesená",J132,0)</f>
        <v>0</v>
      </c>
      <c r="BH132" s="175">
        <f>IF(N132="sníž. přenesená",J132,0)</f>
        <v>0</v>
      </c>
      <c r="BI132" s="175">
        <f>IF(N132="nulová",J132,0)</f>
        <v>0</v>
      </c>
      <c r="BJ132" s="18" t="s">
        <v>76</v>
      </c>
      <c r="BK132" s="175">
        <f>ROUND(I132*H132,2)</f>
        <v>0</v>
      </c>
      <c r="BL132" s="18" t="s">
        <v>86</v>
      </c>
      <c r="BM132" s="174" t="s">
        <v>104</v>
      </c>
    </row>
    <row r="133" s="2" customFormat="1">
      <c r="A133" s="31"/>
      <c r="B133" s="32"/>
      <c r="C133" s="31"/>
      <c r="D133" s="176" t="s">
        <v>162</v>
      </c>
      <c r="E133" s="31"/>
      <c r="F133" s="177" t="s">
        <v>1292</v>
      </c>
      <c r="G133" s="31"/>
      <c r="H133" s="31"/>
      <c r="I133" s="31"/>
      <c r="J133" s="31"/>
      <c r="K133" s="31"/>
      <c r="L133" s="32"/>
      <c r="M133" s="178"/>
      <c r="N133" s="179"/>
      <c r="O133" s="69"/>
      <c r="P133" s="69"/>
      <c r="Q133" s="69"/>
      <c r="R133" s="69"/>
      <c r="S133" s="69"/>
      <c r="T133" s="70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8" t="s">
        <v>162</v>
      </c>
      <c r="AU133" s="18" t="s">
        <v>76</v>
      </c>
    </row>
    <row r="134" s="2" customFormat="1" ht="37.8" customHeight="1">
      <c r="A134" s="31"/>
      <c r="B134" s="163"/>
      <c r="C134" s="164" t="s">
        <v>92</v>
      </c>
      <c r="D134" s="164" t="s">
        <v>158</v>
      </c>
      <c r="E134" s="165" t="s">
        <v>1293</v>
      </c>
      <c r="F134" s="166" t="s">
        <v>1294</v>
      </c>
      <c r="G134" s="167" t="s">
        <v>427</v>
      </c>
      <c r="H134" s="168">
        <v>7</v>
      </c>
      <c r="I134" s="169">
        <v>0</v>
      </c>
      <c r="J134" s="169">
        <f>ROUND(I134*H134,2)</f>
        <v>0</v>
      </c>
      <c r="K134" s="166" t="s">
        <v>1</v>
      </c>
      <c r="L134" s="32"/>
      <c r="M134" s="170" t="s">
        <v>1</v>
      </c>
      <c r="N134" s="171" t="s">
        <v>36</v>
      </c>
      <c r="O134" s="172">
        <v>0</v>
      </c>
      <c r="P134" s="172">
        <f>O134*H134</f>
        <v>0</v>
      </c>
      <c r="Q134" s="172">
        <v>0</v>
      </c>
      <c r="R134" s="172">
        <f>Q134*H134</f>
        <v>0</v>
      </c>
      <c r="S134" s="172">
        <v>0</v>
      </c>
      <c r="T134" s="173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4" t="s">
        <v>86</v>
      </c>
      <c r="AT134" s="174" t="s">
        <v>158</v>
      </c>
      <c r="AU134" s="174" t="s">
        <v>76</v>
      </c>
      <c r="AY134" s="18" t="s">
        <v>156</v>
      </c>
      <c r="BE134" s="175">
        <f>IF(N134="základní",J134,0)</f>
        <v>0</v>
      </c>
      <c r="BF134" s="175">
        <f>IF(N134="snížená",J134,0)</f>
        <v>0</v>
      </c>
      <c r="BG134" s="175">
        <f>IF(N134="zákl. přenesená",J134,0)</f>
        <v>0</v>
      </c>
      <c r="BH134" s="175">
        <f>IF(N134="sníž. přenesená",J134,0)</f>
        <v>0</v>
      </c>
      <c r="BI134" s="175">
        <f>IF(N134="nulová",J134,0)</f>
        <v>0</v>
      </c>
      <c r="BJ134" s="18" t="s">
        <v>76</v>
      </c>
      <c r="BK134" s="175">
        <f>ROUND(I134*H134,2)</f>
        <v>0</v>
      </c>
      <c r="BL134" s="18" t="s">
        <v>86</v>
      </c>
      <c r="BM134" s="174" t="s">
        <v>8</v>
      </c>
    </row>
    <row r="135" s="2" customFormat="1">
      <c r="A135" s="31"/>
      <c r="B135" s="32"/>
      <c r="C135" s="31"/>
      <c r="D135" s="176" t="s">
        <v>162</v>
      </c>
      <c r="E135" s="31"/>
      <c r="F135" s="177" t="s">
        <v>1294</v>
      </c>
      <c r="G135" s="31"/>
      <c r="H135" s="31"/>
      <c r="I135" s="31"/>
      <c r="J135" s="31"/>
      <c r="K135" s="31"/>
      <c r="L135" s="32"/>
      <c r="M135" s="178"/>
      <c r="N135" s="179"/>
      <c r="O135" s="69"/>
      <c r="P135" s="69"/>
      <c r="Q135" s="69"/>
      <c r="R135" s="69"/>
      <c r="S135" s="69"/>
      <c r="T135" s="70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T135" s="18" t="s">
        <v>162</v>
      </c>
      <c r="AU135" s="18" t="s">
        <v>76</v>
      </c>
    </row>
    <row r="136" s="2" customFormat="1" ht="37.8" customHeight="1">
      <c r="A136" s="31"/>
      <c r="B136" s="163"/>
      <c r="C136" s="164" t="s">
        <v>95</v>
      </c>
      <c r="D136" s="164" t="s">
        <v>158</v>
      </c>
      <c r="E136" s="165" t="s">
        <v>1295</v>
      </c>
      <c r="F136" s="166" t="s">
        <v>1296</v>
      </c>
      <c r="G136" s="167" t="s">
        <v>427</v>
      </c>
      <c r="H136" s="168">
        <v>1</v>
      </c>
      <c r="I136" s="169">
        <v>0</v>
      </c>
      <c r="J136" s="169">
        <f>ROUND(I136*H136,2)</f>
        <v>0</v>
      </c>
      <c r="K136" s="166" t="s">
        <v>1</v>
      </c>
      <c r="L136" s="32"/>
      <c r="M136" s="170" t="s">
        <v>1</v>
      </c>
      <c r="N136" s="171" t="s">
        <v>36</v>
      </c>
      <c r="O136" s="172">
        <v>0</v>
      </c>
      <c r="P136" s="172">
        <f>O136*H136</f>
        <v>0</v>
      </c>
      <c r="Q136" s="172">
        <v>0</v>
      </c>
      <c r="R136" s="172">
        <f>Q136*H136</f>
        <v>0</v>
      </c>
      <c r="S136" s="172">
        <v>0</v>
      </c>
      <c r="T136" s="173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4" t="s">
        <v>86</v>
      </c>
      <c r="AT136" s="174" t="s">
        <v>158</v>
      </c>
      <c r="AU136" s="174" t="s">
        <v>76</v>
      </c>
      <c r="AY136" s="18" t="s">
        <v>156</v>
      </c>
      <c r="BE136" s="175">
        <f>IF(N136="základní",J136,0)</f>
        <v>0</v>
      </c>
      <c r="BF136" s="175">
        <f>IF(N136="snížená",J136,0)</f>
        <v>0</v>
      </c>
      <c r="BG136" s="175">
        <f>IF(N136="zákl. přenesená",J136,0)</f>
        <v>0</v>
      </c>
      <c r="BH136" s="175">
        <f>IF(N136="sníž. přenesená",J136,0)</f>
        <v>0</v>
      </c>
      <c r="BI136" s="175">
        <f>IF(N136="nulová",J136,0)</f>
        <v>0</v>
      </c>
      <c r="BJ136" s="18" t="s">
        <v>76</v>
      </c>
      <c r="BK136" s="175">
        <f>ROUND(I136*H136,2)</f>
        <v>0</v>
      </c>
      <c r="BL136" s="18" t="s">
        <v>86</v>
      </c>
      <c r="BM136" s="174" t="s">
        <v>188</v>
      </c>
    </row>
    <row r="137" s="2" customFormat="1">
      <c r="A137" s="31"/>
      <c r="B137" s="32"/>
      <c r="C137" s="31"/>
      <c r="D137" s="176" t="s">
        <v>162</v>
      </c>
      <c r="E137" s="31"/>
      <c r="F137" s="177" t="s">
        <v>1296</v>
      </c>
      <c r="G137" s="31"/>
      <c r="H137" s="31"/>
      <c r="I137" s="31"/>
      <c r="J137" s="31"/>
      <c r="K137" s="31"/>
      <c r="L137" s="32"/>
      <c r="M137" s="178"/>
      <c r="N137" s="179"/>
      <c r="O137" s="69"/>
      <c r="P137" s="69"/>
      <c r="Q137" s="69"/>
      <c r="R137" s="69"/>
      <c r="S137" s="69"/>
      <c r="T137" s="70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T137" s="18" t="s">
        <v>162</v>
      </c>
      <c r="AU137" s="18" t="s">
        <v>76</v>
      </c>
    </row>
    <row r="138" s="2" customFormat="1" ht="21.75" customHeight="1">
      <c r="A138" s="31"/>
      <c r="B138" s="163"/>
      <c r="C138" s="164" t="s">
        <v>177</v>
      </c>
      <c r="D138" s="164" t="s">
        <v>158</v>
      </c>
      <c r="E138" s="165" t="s">
        <v>1297</v>
      </c>
      <c r="F138" s="166" t="s">
        <v>1298</v>
      </c>
      <c r="G138" s="167" t="s">
        <v>427</v>
      </c>
      <c r="H138" s="168">
        <v>3</v>
      </c>
      <c r="I138" s="169">
        <v>0</v>
      </c>
      <c r="J138" s="169">
        <f>ROUND(I138*H138,2)</f>
        <v>0</v>
      </c>
      <c r="K138" s="166" t="s">
        <v>1</v>
      </c>
      <c r="L138" s="32"/>
      <c r="M138" s="170" t="s">
        <v>1</v>
      </c>
      <c r="N138" s="171" t="s">
        <v>36</v>
      </c>
      <c r="O138" s="172">
        <v>0</v>
      </c>
      <c r="P138" s="172">
        <f>O138*H138</f>
        <v>0</v>
      </c>
      <c r="Q138" s="172">
        <v>0</v>
      </c>
      <c r="R138" s="172">
        <f>Q138*H138</f>
        <v>0</v>
      </c>
      <c r="S138" s="172">
        <v>0</v>
      </c>
      <c r="T138" s="173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4" t="s">
        <v>86</v>
      </c>
      <c r="AT138" s="174" t="s">
        <v>158</v>
      </c>
      <c r="AU138" s="174" t="s">
        <v>76</v>
      </c>
      <c r="AY138" s="18" t="s">
        <v>156</v>
      </c>
      <c r="BE138" s="175">
        <f>IF(N138="základní",J138,0)</f>
        <v>0</v>
      </c>
      <c r="BF138" s="175">
        <f>IF(N138="snížená",J138,0)</f>
        <v>0</v>
      </c>
      <c r="BG138" s="175">
        <f>IF(N138="zákl. přenesená",J138,0)</f>
        <v>0</v>
      </c>
      <c r="BH138" s="175">
        <f>IF(N138="sníž. přenesená",J138,0)</f>
        <v>0</v>
      </c>
      <c r="BI138" s="175">
        <f>IF(N138="nulová",J138,0)</f>
        <v>0</v>
      </c>
      <c r="BJ138" s="18" t="s">
        <v>76</v>
      </c>
      <c r="BK138" s="175">
        <f>ROUND(I138*H138,2)</f>
        <v>0</v>
      </c>
      <c r="BL138" s="18" t="s">
        <v>86</v>
      </c>
      <c r="BM138" s="174" t="s">
        <v>193</v>
      </c>
    </row>
    <row r="139" s="2" customFormat="1">
      <c r="A139" s="31"/>
      <c r="B139" s="32"/>
      <c r="C139" s="31"/>
      <c r="D139" s="176" t="s">
        <v>162</v>
      </c>
      <c r="E139" s="31"/>
      <c r="F139" s="177" t="s">
        <v>1298</v>
      </c>
      <c r="G139" s="31"/>
      <c r="H139" s="31"/>
      <c r="I139" s="31"/>
      <c r="J139" s="31"/>
      <c r="K139" s="31"/>
      <c r="L139" s="32"/>
      <c r="M139" s="178"/>
      <c r="N139" s="179"/>
      <c r="O139" s="69"/>
      <c r="P139" s="69"/>
      <c r="Q139" s="69"/>
      <c r="R139" s="69"/>
      <c r="S139" s="69"/>
      <c r="T139" s="70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T139" s="18" t="s">
        <v>162</v>
      </c>
      <c r="AU139" s="18" t="s">
        <v>76</v>
      </c>
    </row>
    <row r="140" s="2" customFormat="1" ht="24.15" customHeight="1">
      <c r="A140" s="31"/>
      <c r="B140" s="163"/>
      <c r="C140" s="164" t="s">
        <v>98</v>
      </c>
      <c r="D140" s="164" t="s">
        <v>158</v>
      </c>
      <c r="E140" s="165" t="s">
        <v>1299</v>
      </c>
      <c r="F140" s="166" t="s">
        <v>1300</v>
      </c>
      <c r="G140" s="167" t="s">
        <v>427</v>
      </c>
      <c r="H140" s="168">
        <v>12</v>
      </c>
      <c r="I140" s="169">
        <v>0</v>
      </c>
      <c r="J140" s="169">
        <f>ROUND(I140*H140,2)</f>
        <v>0</v>
      </c>
      <c r="K140" s="166" t="s">
        <v>1</v>
      </c>
      <c r="L140" s="32"/>
      <c r="M140" s="170" t="s">
        <v>1</v>
      </c>
      <c r="N140" s="171" t="s">
        <v>36</v>
      </c>
      <c r="O140" s="172">
        <v>0</v>
      </c>
      <c r="P140" s="172">
        <f>O140*H140</f>
        <v>0</v>
      </c>
      <c r="Q140" s="172">
        <v>0</v>
      </c>
      <c r="R140" s="172">
        <f>Q140*H140</f>
        <v>0</v>
      </c>
      <c r="S140" s="172">
        <v>0</v>
      </c>
      <c r="T140" s="173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4" t="s">
        <v>86</v>
      </c>
      <c r="AT140" s="174" t="s">
        <v>158</v>
      </c>
      <c r="AU140" s="174" t="s">
        <v>76</v>
      </c>
      <c r="AY140" s="18" t="s">
        <v>156</v>
      </c>
      <c r="BE140" s="175">
        <f>IF(N140="základní",J140,0)</f>
        <v>0</v>
      </c>
      <c r="BF140" s="175">
        <f>IF(N140="snížená",J140,0)</f>
        <v>0</v>
      </c>
      <c r="BG140" s="175">
        <f>IF(N140="zákl. přenesená",J140,0)</f>
        <v>0</v>
      </c>
      <c r="BH140" s="175">
        <f>IF(N140="sníž. přenesená",J140,0)</f>
        <v>0</v>
      </c>
      <c r="BI140" s="175">
        <f>IF(N140="nulová",J140,0)</f>
        <v>0</v>
      </c>
      <c r="BJ140" s="18" t="s">
        <v>76</v>
      </c>
      <c r="BK140" s="175">
        <f>ROUND(I140*H140,2)</f>
        <v>0</v>
      </c>
      <c r="BL140" s="18" t="s">
        <v>86</v>
      </c>
      <c r="BM140" s="174" t="s">
        <v>198</v>
      </c>
    </row>
    <row r="141" s="2" customFormat="1">
      <c r="A141" s="31"/>
      <c r="B141" s="32"/>
      <c r="C141" s="31"/>
      <c r="D141" s="176" t="s">
        <v>162</v>
      </c>
      <c r="E141" s="31"/>
      <c r="F141" s="177" t="s">
        <v>1300</v>
      </c>
      <c r="G141" s="31"/>
      <c r="H141" s="31"/>
      <c r="I141" s="31"/>
      <c r="J141" s="31"/>
      <c r="K141" s="31"/>
      <c r="L141" s="32"/>
      <c r="M141" s="178"/>
      <c r="N141" s="179"/>
      <c r="O141" s="69"/>
      <c r="P141" s="69"/>
      <c r="Q141" s="69"/>
      <c r="R141" s="69"/>
      <c r="S141" s="69"/>
      <c r="T141" s="70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T141" s="18" t="s">
        <v>162</v>
      </c>
      <c r="AU141" s="18" t="s">
        <v>76</v>
      </c>
    </row>
    <row r="142" s="2" customFormat="1" ht="16.5" customHeight="1">
      <c r="A142" s="31"/>
      <c r="B142" s="163"/>
      <c r="C142" s="164" t="s">
        <v>104</v>
      </c>
      <c r="D142" s="164" t="s">
        <v>158</v>
      </c>
      <c r="E142" s="165" t="s">
        <v>1301</v>
      </c>
      <c r="F142" s="166" t="s">
        <v>1302</v>
      </c>
      <c r="G142" s="167" t="s">
        <v>427</v>
      </c>
      <c r="H142" s="168">
        <v>15</v>
      </c>
      <c r="I142" s="169">
        <v>0</v>
      </c>
      <c r="J142" s="169">
        <f>ROUND(I142*H142,2)</f>
        <v>0</v>
      </c>
      <c r="K142" s="166" t="s">
        <v>1</v>
      </c>
      <c r="L142" s="32"/>
      <c r="M142" s="170" t="s">
        <v>1</v>
      </c>
      <c r="N142" s="171" t="s">
        <v>36</v>
      </c>
      <c r="O142" s="172">
        <v>0</v>
      </c>
      <c r="P142" s="172">
        <f>O142*H142</f>
        <v>0</v>
      </c>
      <c r="Q142" s="172">
        <v>0</v>
      </c>
      <c r="R142" s="172">
        <f>Q142*H142</f>
        <v>0</v>
      </c>
      <c r="S142" s="172">
        <v>0</v>
      </c>
      <c r="T142" s="173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4" t="s">
        <v>86</v>
      </c>
      <c r="AT142" s="174" t="s">
        <v>158</v>
      </c>
      <c r="AU142" s="174" t="s">
        <v>76</v>
      </c>
      <c r="AY142" s="18" t="s">
        <v>156</v>
      </c>
      <c r="BE142" s="175">
        <f>IF(N142="základní",J142,0)</f>
        <v>0</v>
      </c>
      <c r="BF142" s="175">
        <f>IF(N142="snížená",J142,0)</f>
        <v>0</v>
      </c>
      <c r="BG142" s="175">
        <f>IF(N142="zákl. přenesená",J142,0)</f>
        <v>0</v>
      </c>
      <c r="BH142" s="175">
        <f>IF(N142="sníž. přenesená",J142,0)</f>
        <v>0</v>
      </c>
      <c r="BI142" s="175">
        <f>IF(N142="nulová",J142,0)</f>
        <v>0</v>
      </c>
      <c r="BJ142" s="18" t="s">
        <v>76</v>
      </c>
      <c r="BK142" s="175">
        <f>ROUND(I142*H142,2)</f>
        <v>0</v>
      </c>
      <c r="BL142" s="18" t="s">
        <v>86</v>
      </c>
      <c r="BM142" s="174" t="s">
        <v>202</v>
      </c>
    </row>
    <row r="143" s="2" customFormat="1">
      <c r="A143" s="31"/>
      <c r="B143" s="32"/>
      <c r="C143" s="31"/>
      <c r="D143" s="176" t="s">
        <v>162</v>
      </c>
      <c r="E143" s="31"/>
      <c r="F143" s="177" t="s">
        <v>1302</v>
      </c>
      <c r="G143" s="31"/>
      <c r="H143" s="31"/>
      <c r="I143" s="31"/>
      <c r="J143" s="31"/>
      <c r="K143" s="31"/>
      <c r="L143" s="32"/>
      <c r="M143" s="178"/>
      <c r="N143" s="179"/>
      <c r="O143" s="69"/>
      <c r="P143" s="69"/>
      <c r="Q143" s="69"/>
      <c r="R143" s="69"/>
      <c r="S143" s="69"/>
      <c r="T143" s="70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T143" s="18" t="s">
        <v>162</v>
      </c>
      <c r="AU143" s="18" t="s">
        <v>76</v>
      </c>
    </row>
    <row r="144" s="2" customFormat="1" ht="24.15" customHeight="1">
      <c r="A144" s="31"/>
      <c r="B144" s="163"/>
      <c r="C144" s="164" t="s">
        <v>107</v>
      </c>
      <c r="D144" s="164" t="s">
        <v>158</v>
      </c>
      <c r="E144" s="165" t="s">
        <v>1303</v>
      </c>
      <c r="F144" s="166" t="s">
        <v>1304</v>
      </c>
      <c r="G144" s="167" t="s">
        <v>427</v>
      </c>
      <c r="H144" s="168">
        <v>3</v>
      </c>
      <c r="I144" s="169">
        <v>0</v>
      </c>
      <c r="J144" s="169">
        <f>ROUND(I144*H144,2)</f>
        <v>0</v>
      </c>
      <c r="K144" s="166" t="s">
        <v>1</v>
      </c>
      <c r="L144" s="32"/>
      <c r="M144" s="170" t="s">
        <v>1</v>
      </c>
      <c r="N144" s="171" t="s">
        <v>36</v>
      </c>
      <c r="O144" s="172">
        <v>0</v>
      </c>
      <c r="P144" s="172">
        <f>O144*H144</f>
        <v>0</v>
      </c>
      <c r="Q144" s="172">
        <v>0</v>
      </c>
      <c r="R144" s="172">
        <f>Q144*H144</f>
        <v>0</v>
      </c>
      <c r="S144" s="172">
        <v>0</v>
      </c>
      <c r="T144" s="173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4" t="s">
        <v>86</v>
      </c>
      <c r="AT144" s="174" t="s">
        <v>158</v>
      </c>
      <c r="AU144" s="174" t="s">
        <v>76</v>
      </c>
      <c r="AY144" s="18" t="s">
        <v>156</v>
      </c>
      <c r="BE144" s="175">
        <f>IF(N144="základní",J144,0)</f>
        <v>0</v>
      </c>
      <c r="BF144" s="175">
        <f>IF(N144="snížená",J144,0)</f>
        <v>0</v>
      </c>
      <c r="BG144" s="175">
        <f>IF(N144="zákl. přenesená",J144,0)</f>
        <v>0</v>
      </c>
      <c r="BH144" s="175">
        <f>IF(N144="sníž. přenesená",J144,0)</f>
        <v>0</v>
      </c>
      <c r="BI144" s="175">
        <f>IF(N144="nulová",J144,0)</f>
        <v>0</v>
      </c>
      <c r="BJ144" s="18" t="s">
        <v>76</v>
      </c>
      <c r="BK144" s="175">
        <f>ROUND(I144*H144,2)</f>
        <v>0</v>
      </c>
      <c r="BL144" s="18" t="s">
        <v>86</v>
      </c>
      <c r="BM144" s="174" t="s">
        <v>208</v>
      </c>
    </row>
    <row r="145" s="2" customFormat="1">
      <c r="A145" s="31"/>
      <c r="B145" s="32"/>
      <c r="C145" s="31"/>
      <c r="D145" s="176" t="s">
        <v>162</v>
      </c>
      <c r="E145" s="31"/>
      <c r="F145" s="177" t="s">
        <v>1304</v>
      </c>
      <c r="G145" s="31"/>
      <c r="H145" s="31"/>
      <c r="I145" s="31"/>
      <c r="J145" s="31"/>
      <c r="K145" s="31"/>
      <c r="L145" s="32"/>
      <c r="M145" s="178"/>
      <c r="N145" s="179"/>
      <c r="O145" s="69"/>
      <c r="P145" s="69"/>
      <c r="Q145" s="69"/>
      <c r="R145" s="69"/>
      <c r="S145" s="69"/>
      <c r="T145" s="70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T145" s="18" t="s">
        <v>162</v>
      </c>
      <c r="AU145" s="18" t="s">
        <v>76</v>
      </c>
    </row>
    <row r="146" s="2" customFormat="1" ht="21.75" customHeight="1">
      <c r="A146" s="31"/>
      <c r="B146" s="163"/>
      <c r="C146" s="164" t="s">
        <v>8</v>
      </c>
      <c r="D146" s="164" t="s">
        <v>158</v>
      </c>
      <c r="E146" s="165" t="s">
        <v>1305</v>
      </c>
      <c r="F146" s="166" t="s">
        <v>1306</v>
      </c>
      <c r="G146" s="167" t="s">
        <v>427</v>
      </c>
      <c r="H146" s="168">
        <v>14</v>
      </c>
      <c r="I146" s="169">
        <v>0</v>
      </c>
      <c r="J146" s="169">
        <f>ROUND(I146*H146,2)</f>
        <v>0</v>
      </c>
      <c r="K146" s="166" t="s">
        <v>1</v>
      </c>
      <c r="L146" s="32"/>
      <c r="M146" s="170" t="s">
        <v>1</v>
      </c>
      <c r="N146" s="171" t="s">
        <v>36</v>
      </c>
      <c r="O146" s="172">
        <v>0</v>
      </c>
      <c r="P146" s="172">
        <f>O146*H146</f>
        <v>0</v>
      </c>
      <c r="Q146" s="172">
        <v>0</v>
      </c>
      <c r="R146" s="172">
        <f>Q146*H146</f>
        <v>0</v>
      </c>
      <c r="S146" s="172">
        <v>0</v>
      </c>
      <c r="T146" s="173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4" t="s">
        <v>86</v>
      </c>
      <c r="AT146" s="174" t="s">
        <v>158</v>
      </c>
      <c r="AU146" s="174" t="s">
        <v>76</v>
      </c>
      <c r="AY146" s="18" t="s">
        <v>156</v>
      </c>
      <c r="BE146" s="175">
        <f>IF(N146="základní",J146,0)</f>
        <v>0</v>
      </c>
      <c r="BF146" s="175">
        <f>IF(N146="snížená",J146,0)</f>
        <v>0</v>
      </c>
      <c r="BG146" s="175">
        <f>IF(N146="zákl. přenesená",J146,0)</f>
        <v>0</v>
      </c>
      <c r="BH146" s="175">
        <f>IF(N146="sníž. přenesená",J146,0)</f>
        <v>0</v>
      </c>
      <c r="BI146" s="175">
        <f>IF(N146="nulová",J146,0)</f>
        <v>0</v>
      </c>
      <c r="BJ146" s="18" t="s">
        <v>76</v>
      </c>
      <c r="BK146" s="175">
        <f>ROUND(I146*H146,2)</f>
        <v>0</v>
      </c>
      <c r="BL146" s="18" t="s">
        <v>86</v>
      </c>
      <c r="BM146" s="174" t="s">
        <v>213</v>
      </c>
    </row>
    <row r="147" s="2" customFormat="1">
      <c r="A147" s="31"/>
      <c r="B147" s="32"/>
      <c r="C147" s="31"/>
      <c r="D147" s="176" t="s">
        <v>162</v>
      </c>
      <c r="E147" s="31"/>
      <c r="F147" s="177" t="s">
        <v>1306</v>
      </c>
      <c r="G147" s="31"/>
      <c r="H147" s="31"/>
      <c r="I147" s="31"/>
      <c r="J147" s="31"/>
      <c r="K147" s="31"/>
      <c r="L147" s="32"/>
      <c r="M147" s="178"/>
      <c r="N147" s="179"/>
      <c r="O147" s="69"/>
      <c r="P147" s="69"/>
      <c r="Q147" s="69"/>
      <c r="R147" s="69"/>
      <c r="S147" s="69"/>
      <c r="T147" s="70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T147" s="18" t="s">
        <v>162</v>
      </c>
      <c r="AU147" s="18" t="s">
        <v>76</v>
      </c>
    </row>
    <row r="148" s="2" customFormat="1" ht="24.15" customHeight="1">
      <c r="A148" s="31"/>
      <c r="B148" s="163"/>
      <c r="C148" s="164" t="s">
        <v>215</v>
      </c>
      <c r="D148" s="164" t="s">
        <v>158</v>
      </c>
      <c r="E148" s="165" t="s">
        <v>1307</v>
      </c>
      <c r="F148" s="166" t="s">
        <v>1308</v>
      </c>
      <c r="G148" s="167" t="s">
        <v>427</v>
      </c>
      <c r="H148" s="168">
        <v>36</v>
      </c>
      <c r="I148" s="169">
        <v>0</v>
      </c>
      <c r="J148" s="169">
        <f>ROUND(I148*H148,2)</f>
        <v>0</v>
      </c>
      <c r="K148" s="166" t="s">
        <v>1</v>
      </c>
      <c r="L148" s="32"/>
      <c r="M148" s="170" t="s">
        <v>1</v>
      </c>
      <c r="N148" s="171" t="s">
        <v>36</v>
      </c>
      <c r="O148" s="172">
        <v>0</v>
      </c>
      <c r="P148" s="172">
        <f>O148*H148</f>
        <v>0</v>
      </c>
      <c r="Q148" s="172">
        <v>0</v>
      </c>
      <c r="R148" s="172">
        <f>Q148*H148</f>
        <v>0</v>
      </c>
      <c r="S148" s="172">
        <v>0</v>
      </c>
      <c r="T148" s="173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4" t="s">
        <v>86</v>
      </c>
      <c r="AT148" s="174" t="s">
        <v>158</v>
      </c>
      <c r="AU148" s="174" t="s">
        <v>76</v>
      </c>
      <c r="AY148" s="18" t="s">
        <v>156</v>
      </c>
      <c r="BE148" s="175">
        <f>IF(N148="základní",J148,0)</f>
        <v>0</v>
      </c>
      <c r="BF148" s="175">
        <f>IF(N148="snížená",J148,0)</f>
        <v>0</v>
      </c>
      <c r="BG148" s="175">
        <f>IF(N148="zákl. přenesená",J148,0)</f>
        <v>0</v>
      </c>
      <c r="BH148" s="175">
        <f>IF(N148="sníž. přenesená",J148,0)</f>
        <v>0</v>
      </c>
      <c r="BI148" s="175">
        <f>IF(N148="nulová",J148,0)</f>
        <v>0</v>
      </c>
      <c r="BJ148" s="18" t="s">
        <v>76</v>
      </c>
      <c r="BK148" s="175">
        <f>ROUND(I148*H148,2)</f>
        <v>0</v>
      </c>
      <c r="BL148" s="18" t="s">
        <v>86</v>
      </c>
      <c r="BM148" s="174" t="s">
        <v>218</v>
      </c>
    </row>
    <row r="149" s="2" customFormat="1">
      <c r="A149" s="31"/>
      <c r="B149" s="32"/>
      <c r="C149" s="31"/>
      <c r="D149" s="176" t="s">
        <v>162</v>
      </c>
      <c r="E149" s="31"/>
      <c r="F149" s="177" t="s">
        <v>1308</v>
      </c>
      <c r="G149" s="31"/>
      <c r="H149" s="31"/>
      <c r="I149" s="31"/>
      <c r="J149" s="31"/>
      <c r="K149" s="31"/>
      <c r="L149" s="32"/>
      <c r="M149" s="178"/>
      <c r="N149" s="179"/>
      <c r="O149" s="69"/>
      <c r="P149" s="69"/>
      <c r="Q149" s="69"/>
      <c r="R149" s="69"/>
      <c r="S149" s="69"/>
      <c r="T149" s="70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T149" s="18" t="s">
        <v>162</v>
      </c>
      <c r="AU149" s="18" t="s">
        <v>76</v>
      </c>
    </row>
    <row r="150" s="2" customFormat="1" ht="21.75" customHeight="1">
      <c r="A150" s="31"/>
      <c r="B150" s="163"/>
      <c r="C150" s="164" t="s">
        <v>188</v>
      </c>
      <c r="D150" s="164" t="s">
        <v>158</v>
      </c>
      <c r="E150" s="165" t="s">
        <v>1309</v>
      </c>
      <c r="F150" s="166" t="s">
        <v>1310</v>
      </c>
      <c r="G150" s="167" t="s">
        <v>427</v>
      </c>
      <c r="H150" s="168">
        <v>9</v>
      </c>
      <c r="I150" s="169">
        <v>0</v>
      </c>
      <c r="J150" s="169">
        <f>ROUND(I150*H150,2)</f>
        <v>0</v>
      </c>
      <c r="K150" s="166" t="s">
        <v>1</v>
      </c>
      <c r="L150" s="32"/>
      <c r="M150" s="170" t="s">
        <v>1</v>
      </c>
      <c r="N150" s="171" t="s">
        <v>36</v>
      </c>
      <c r="O150" s="172">
        <v>0</v>
      </c>
      <c r="P150" s="172">
        <f>O150*H150</f>
        <v>0</v>
      </c>
      <c r="Q150" s="172">
        <v>0</v>
      </c>
      <c r="R150" s="172">
        <f>Q150*H150</f>
        <v>0</v>
      </c>
      <c r="S150" s="172">
        <v>0</v>
      </c>
      <c r="T150" s="173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4" t="s">
        <v>86</v>
      </c>
      <c r="AT150" s="174" t="s">
        <v>158</v>
      </c>
      <c r="AU150" s="174" t="s">
        <v>76</v>
      </c>
      <c r="AY150" s="18" t="s">
        <v>156</v>
      </c>
      <c r="BE150" s="175">
        <f>IF(N150="základní",J150,0)</f>
        <v>0</v>
      </c>
      <c r="BF150" s="175">
        <f>IF(N150="snížená",J150,0)</f>
        <v>0</v>
      </c>
      <c r="BG150" s="175">
        <f>IF(N150="zákl. přenesená",J150,0)</f>
        <v>0</v>
      </c>
      <c r="BH150" s="175">
        <f>IF(N150="sníž. přenesená",J150,0)</f>
        <v>0</v>
      </c>
      <c r="BI150" s="175">
        <f>IF(N150="nulová",J150,0)</f>
        <v>0</v>
      </c>
      <c r="BJ150" s="18" t="s">
        <v>76</v>
      </c>
      <c r="BK150" s="175">
        <f>ROUND(I150*H150,2)</f>
        <v>0</v>
      </c>
      <c r="BL150" s="18" t="s">
        <v>86</v>
      </c>
      <c r="BM150" s="174" t="s">
        <v>222</v>
      </c>
    </row>
    <row r="151" s="2" customFormat="1">
      <c r="A151" s="31"/>
      <c r="B151" s="32"/>
      <c r="C151" s="31"/>
      <c r="D151" s="176" t="s">
        <v>162</v>
      </c>
      <c r="E151" s="31"/>
      <c r="F151" s="177" t="s">
        <v>1310</v>
      </c>
      <c r="G151" s="31"/>
      <c r="H151" s="31"/>
      <c r="I151" s="31"/>
      <c r="J151" s="31"/>
      <c r="K151" s="31"/>
      <c r="L151" s="32"/>
      <c r="M151" s="178"/>
      <c r="N151" s="179"/>
      <c r="O151" s="69"/>
      <c r="P151" s="69"/>
      <c r="Q151" s="69"/>
      <c r="R151" s="69"/>
      <c r="S151" s="69"/>
      <c r="T151" s="70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T151" s="18" t="s">
        <v>162</v>
      </c>
      <c r="AU151" s="18" t="s">
        <v>76</v>
      </c>
    </row>
    <row r="152" s="2" customFormat="1" ht="16.5" customHeight="1">
      <c r="A152" s="31"/>
      <c r="B152" s="163"/>
      <c r="C152" s="164" t="s">
        <v>226</v>
      </c>
      <c r="D152" s="164" t="s">
        <v>158</v>
      </c>
      <c r="E152" s="165" t="s">
        <v>1311</v>
      </c>
      <c r="F152" s="166" t="s">
        <v>1312</v>
      </c>
      <c r="G152" s="167" t="s">
        <v>427</v>
      </c>
      <c r="H152" s="168">
        <v>3</v>
      </c>
      <c r="I152" s="169">
        <v>0</v>
      </c>
      <c r="J152" s="169">
        <f>ROUND(I152*H152,2)</f>
        <v>0</v>
      </c>
      <c r="K152" s="166" t="s">
        <v>1</v>
      </c>
      <c r="L152" s="32"/>
      <c r="M152" s="170" t="s">
        <v>1</v>
      </c>
      <c r="N152" s="171" t="s">
        <v>36</v>
      </c>
      <c r="O152" s="172">
        <v>0</v>
      </c>
      <c r="P152" s="172">
        <f>O152*H152</f>
        <v>0</v>
      </c>
      <c r="Q152" s="172">
        <v>0</v>
      </c>
      <c r="R152" s="172">
        <f>Q152*H152</f>
        <v>0</v>
      </c>
      <c r="S152" s="172">
        <v>0</v>
      </c>
      <c r="T152" s="173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4" t="s">
        <v>86</v>
      </c>
      <c r="AT152" s="174" t="s">
        <v>158</v>
      </c>
      <c r="AU152" s="174" t="s">
        <v>76</v>
      </c>
      <c r="AY152" s="18" t="s">
        <v>156</v>
      </c>
      <c r="BE152" s="175">
        <f>IF(N152="základní",J152,0)</f>
        <v>0</v>
      </c>
      <c r="BF152" s="175">
        <f>IF(N152="snížená",J152,0)</f>
        <v>0</v>
      </c>
      <c r="BG152" s="175">
        <f>IF(N152="zákl. přenesená",J152,0)</f>
        <v>0</v>
      </c>
      <c r="BH152" s="175">
        <f>IF(N152="sníž. přenesená",J152,0)</f>
        <v>0</v>
      </c>
      <c r="BI152" s="175">
        <f>IF(N152="nulová",J152,0)</f>
        <v>0</v>
      </c>
      <c r="BJ152" s="18" t="s">
        <v>76</v>
      </c>
      <c r="BK152" s="175">
        <f>ROUND(I152*H152,2)</f>
        <v>0</v>
      </c>
      <c r="BL152" s="18" t="s">
        <v>86</v>
      </c>
      <c r="BM152" s="174" t="s">
        <v>229</v>
      </c>
    </row>
    <row r="153" s="2" customFormat="1">
      <c r="A153" s="31"/>
      <c r="B153" s="32"/>
      <c r="C153" s="31"/>
      <c r="D153" s="176" t="s">
        <v>162</v>
      </c>
      <c r="E153" s="31"/>
      <c r="F153" s="177" t="s">
        <v>1312</v>
      </c>
      <c r="G153" s="31"/>
      <c r="H153" s="31"/>
      <c r="I153" s="31"/>
      <c r="J153" s="31"/>
      <c r="K153" s="31"/>
      <c r="L153" s="32"/>
      <c r="M153" s="178"/>
      <c r="N153" s="179"/>
      <c r="O153" s="69"/>
      <c r="P153" s="69"/>
      <c r="Q153" s="69"/>
      <c r="R153" s="69"/>
      <c r="S153" s="69"/>
      <c r="T153" s="70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T153" s="18" t="s">
        <v>162</v>
      </c>
      <c r="AU153" s="18" t="s">
        <v>76</v>
      </c>
    </row>
    <row r="154" s="2" customFormat="1" ht="24.15" customHeight="1">
      <c r="A154" s="31"/>
      <c r="B154" s="163"/>
      <c r="C154" s="164" t="s">
        <v>193</v>
      </c>
      <c r="D154" s="164" t="s">
        <v>158</v>
      </c>
      <c r="E154" s="165" t="s">
        <v>1313</v>
      </c>
      <c r="F154" s="166" t="s">
        <v>1314</v>
      </c>
      <c r="G154" s="167" t="s">
        <v>427</v>
      </c>
      <c r="H154" s="168">
        <v>3</v>
      </c>
      <c r="I154" s="169">
        <v>0</v>
      </c>
      <c r="J154" s="169">
        <f>ROUND(I154*H154,2)</f>
        <v>0</v>
      </c>
      <c r="K154" s="166" t="s">
        <v>1</v>
      </c>
      <c r="L154" s="32"/>
      <c r="M154" s="170" t="s">
        <v>1</v>
      </c>
      <c r="N154" s="171" t="s">
        <v>36</v>
      </c>
      <c r="O154" s="172">
        <v>0</v>
      </c>
      <c r="P154" s="172">
        <f>O154*H154</f>
        <v>0</v>
      </c>
      <c r="Q154" s="172">
        <v>0</v>
      </c>
      <c r="R154" s="172">
        <f>Q154*H154</f>
        <v>0</v>
      </c>
      <c r="S154" s="172">
        <v>0</v>
      </c>
      <c r="T154" s="173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4" t="s">
        <v>86</v>
      </c>
      <c r="AT154" s="174" t="s">
        <v>158</v>
      </c>
      <c r="AU154" s="174" t="s">
        <v>76</v>
      </c>
      <c r="AY154" s="18" t="s">
        <v>156</v>
      </c>
      <c r="BE154" s="175">
        <f>IF(N154="základní",J154,0)</f>
        <v>0</v>
      </c>
      <c r="BF154" s="175">
        <f>IF(N154="snížená",J154,0)</f>
        <v>0</v>
      </c>
      <c r="BG154" s="175">
        <f>IF(N154="zákl. přenesená",J154,0)</f>
        <v>0</v>
      </c>
      <c r="BH154" s="175">
        <f>IF(N154="sníž. přenesená",J154,0)</f>
        <v>0</v>
      </c>
      <c r="BI154" s="175">
        <f>IF(N154="nulová",J154,0)</f>
        <v>0</v>
      </c>
      <c r="BJ154" s="18" t="s">
        <v>76</v>
      </c>
      <c r="BK154" s="175">
        <f>ROUND(I154*H154,2)</f>
        <v>0</v>
      </c>
      <c r="BL154" s="18" t="s">
        <v>86</v>
      </c>
      <c r="BM154" s="174" t="s">
        <v>235</v>
      </c>
    </row>
    <row r="155" s="2" customFormat="1">
      <c r="A155" s="31"/>
      <c r="B155" s="32"/>
      <c r="C155" s="31"/>
      <c r="D155" s="176" t="s">
        <v>162</v>
      </c>
      <c r="E155" s="31"/>
      <c r="F155" s="177" t="s">
        <v>1314</v>
      </c>
      <c r="G155" s="31"/>
      <c r="H155" s="31"/>
      <c r="I155" s="31"/>
      <c r="J155" s="31"/>
      <c r="K155" s="31"/>
      <c r="L155" s="32"/>
      <c r="M155" s="178"/>
      <c r="N155" s="179"/>
      <c r="O155" s="69"/>
      <c r="P155" s="69"/>
      <c r="Q155" s="69"/>
      <c r="R155" s="69"/>
      <c r="S155" s="69"/>
      <c r="T155" s="70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T155" s="18" t="s">
        <v>162</v>
      </c>
      <c r="AU155" s="18" t="s">
        <v>76</v>
      </c>
    </row>
    <row r="156" s="2" customFormat="1" ht="24.15" customHeight="1">
      <c r="A156" s="31"/>
      <c r="B156" s="163"/>
      <c r="C156" s="164" t="s">
        <v>238</v>
      </c>
      <c r="D156" s="164" t="s">
        <v>158</v>
      </c>
      <c r="E156" s="165" t="s">
        <v>1315</v>
      </c>
      <c r="F156" s="166" t="s">
        <v>1316</v>
      </c>
      <c r="G156" s="167" t="s">
        <v>1317</v>
      </c>
      <c r="H156" s="168">
        <v>1</v>
      </c>
      <c r="I156" s="169">
        <v>0</v>
      </c>
      <c r="J156" s="169">
        <f>ROUND(I156*H156,2)</f>
        <v>0</v>
      </c>
      <c r="K156" s="166" t="s">
        <v>1</v>
      </c>
      <c r="L156" s="32"/>
      <c r="M156" s="170" t="s">
        <v>1</v>
      </c>
      <c r="N156" s="171" t="s">
        <v>36</v>
      </c>
      <c r="O156" s="172">
        <v>0</v>
      </c>
      <c r="P156" s="172">
        <f>O156*H156</f>
        <v>0</v>
      </c>
      <c r="Q156" s="172">
        <v>0</v>
      </c>
      <c r="R156" s="172">
        <f>Q156*H156</f>
        <v>0</v>
      </c>
      <c r="S156" s="172">
        <v>0</v>
      </c>
      <c r="T156" s="173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4" t="s">
        <v>86</v>
      </c>
      <c r="AT156" s="174" t="s">
        <v>158</v>
      </c>
      <c r="AU156" s="174" t="s">
        <v>76</v>
      </c>
      <c r="AY156" s="18" t="s">
        <v>156</v>
      </c>
      <c r="BE156" s="175">
        <f>IF(N156="základní",J156,0)</f>
        <v>0</v>
      </c>
      <c r="BF156" s="175">
        <f>IF(N156="snížená",J156,0)</f>
        <v>0</v>
      </c>
      <c r="BG156" s="175">
        <f>IF(N156="zákl. přenesená",J156,0)</f>
        <v>0</v>
      </c>
      <c r="BH156" s="175">
        <f>IF(N156="sníž. přenesená",J156,0)</f>
        <v>0</v>
      </c>
      <c r="BI156" s="175">
        <f>IF(N156="nulová",J156,0)</f>
        <v>0</v>
      </c>
      <c r="BJ156" s="18" t="s">
        <v>76</v>
      </c>
      <c r="BK156" s="175">
        <f>ROUND(I156*H156,2)</f>
        <v>0</v>
      </c>
      <c r="BL156" s="18" t="s">
        <v>86</v>
      </c>
      <c r="BM156" s="174" t="s">
        <v>242</v>
      </c>
    </row>
    <row r="157" s="2" customFormat="1">
      <c r="A157" s="31"/>
      <c r="B157" s="32"/>
      <c r="C157" s="31"/>
      <c r="D157" s="176" t="s">
        <v>162</v>
      </c>
      <c r="E157" s="31"/>
      <c r="F157" s="177" t="s">
        <v>1316</v>
      </c>
      <c r="G157" s="31"/>
      <c r="H157" s="31"/>
      <c r="I157" s="31"/>
      <c r="J157" s="31"/>
      <c r="K157" s="31"/>
      <c r="L157" s="32"/>
      <c r="M157" s="178"/>
      <c r="N157" s="179"/>
      <c r="O157" s="69"/>
      <c r="P157" s="69"/>
      <c r="Q157" s="69"/>
      <c r="R157" s="69"/>
      <c r="S157" s="69"/>
      <c r="T157" s="70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T157" s="18" t="s">
        <v>162</v>
      </c>
      <c r="AU157" s="18" t="s">
        <v>76</v>
      </c>
    </row>
    <row r="158" s="2" customFormat="1" ht="16.5" customHeight="1">
      <c r="A158" s="31"/>
      <c r="B158" s="163"/>
      <c r="C158" s="164" t="s">
        <v>198</v>
      </c>
      <c r="D158" s="164" t="s">
        <v>158</v>
      </c>
      <c r="E158" s="165" t="s">
        <v>1318</v>
      </c>
      <c r="F158" s="166" t="s">
        <v>1319</v>
      </c>
      <c r="G158" s="167" t="s">
        <v>427</v>
      </c>
      <c r="H158" s="168">
        <v>1</v>
      </c>
      <c r="I158" s="169">
        <v>0</v>
      </c>
      <c r="J158" s="169">
        <f>ROUND(I158*H158,2)</f>
        <v>0</v>
      </c>
      <c r="K158" s="166" t="s">
        <v>1</v>
      </c>
      <c r="L158" s="32"/>
      <c r="M158" s="170" t="s">
        <v>1</v>
      </c>
      <c r="N158" s="171" t="s">
        <v>36</v>
      </c>
      <c r="O158" s="172">
        <v>0</v>
      </c>
      <c r="P158" s="172">
        <f>O158*H158</f>
        <v>0</v>
      </c>
      <c r="Q158" s="172">
        <v>0</v>
      </c>
      <c r="R158" s="172">
        <f>Q158*H158</f>
        <v>0</v>
      </c>
      <c r="S158" s="172">
        <v>0</v>
      </c>
      <c r="T158" s="173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4" t="s">
        <v>86</v>
      </c>
      <c r="AT158" s="174" t="s">
        <v>158</v>
      </c>
      <c r="AU158" s="174" t="s">
        <v>76</v>
      </c>
      <c r="AY158" s="18" t="s">
        <v>156</v>
      </c>
      <c r="BE158" s="175">
        <f>IF(N158="základní",J158,0)</f>
        <v>0</v>
      </c>
      <c r="BF158" s="175">
        <f>IF(N158="snížená",J158,0)</f>
        <v>0</v>
      </c>
      <c r="BG158" s="175">
        <f>IF(N158="zákl. přenesená",J158,0)</f>
        <v>0</v>
      </c>
      <c r="BH158" s="175">
        <f>IF(N158="sníž. přenesená",J158,0)</f>
        <v>0</v>
      </c>
      <c r="BI158" s="175">
        <f>IF(N158="nulová",J158,0)</f>
        <v>0</v>
      </c>
      <c r="BJ158" s="18" t="s">
        <v>76</v>
      </c>
      <c r="BK158" s="175">
        <f>ROUND(I158*H158,2)</f>
        <v>0</v>
      </c>
      <c r="BL158" s="18" t="s">
        <v>86</v>
      </c>
      <c r="BM158" s="174" t="s">
        <v>247</v>
      </c>
    </row>
    <row r="159" s="2" customFormat="1">
      <c r="A159" s="31"/>
      <c r="B159" s="32"/>
      <c r="C159" s="31"/>
      <c r="D159" s="176" t="s">
        <v>162</v>
      </c>
      <c r="E159" s="31"/>
      <c r="F159" s="177" t="s">
        <v>1319</v>
      </c>
      <c r="G159" s="31"/>
      <c r="H159" s="31"/>
      <c r="I159" s="31"/>
      <c r="J159" s="31"/>
      <c r="K159" s="31"/>
      <c r="L159" s="32"/>
      <c r="M159" s="178"/>
      <c r="N159" s="179"/>
      <c r="O159" s="69"/>
      <c r="P159" s="69"/>
      <c r="Q159" s="69"/>
      <c r="R159" s="69"/>
      <c r="S159" s="69"/>
      <c r="T159" s="70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T159" s="18" t="s">
        <v>162</v>
      </c>
      <c r="AU159" s="18" t="s">
        <v>76</v>
      </c>
    </row>
    <row r="160" s="2" customFormat="1" ht="21.75" customHeight="1">
      <c r="A160" s="31"/>
      <c r="B160" s="163"/>
      <c r="C160" s="164" t="s">
        <v>249</v>
      </c>
      <c r="D160" s="164" t="s">
        <v>158</v>
      </c>
      <c r="E160" s="165" t="s">
        <v>1320</v>
      </c>
      <c r="F160" s="166" t="s">
        <v>1321</v>
      </c>
      <c r="G160" s="167" t="s">
        <v>427</v>
      </c>
      <c r="H160" s="168">
        <v>30</v>
      </c>
      <c r="I160" s="169">
        <v>0</v>
      </c>
      <c r="J160" s="169">
        <f>ROUND(I160*H160,2)</f>
        <v>0</v>
      </c>
      <c r="K160" s="166" t="s">
        <v>1</v>
      </c>
      <c r="L160" s="32"/>
      <c r="M160" s="170" t="s">
        <v>1</v>
      </c>
      <c r="N160" s="171" t="s">
        <v>36</v>
      </c>
      <c r="O160" s="172">
        <v>0</v>
      </c>
      <c r="P160" s="172">
        <f>O160*H160</f>
        <v>0</v>
      </c>
      <c r="Q160" s="172">
        <v>0</v>
      </c>
      <c r="R160" s="172">
        <f>Q160*H160</f>
        <v>0</v>
      </c>
      <c r="S160" s="172">
        <v>0</v>
      </c>
      <c r="T160" s="173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4" t="s">
        <v>86</v>
      </c>
      <c r="AT160" s="174" t="s">
        <v>158</v>
      </c>
      <c r="AU160" s="174" t="s">
        <v>76</v>
      </c>
      <c r="AY160" s="18" t="s">
        <v>156</v>
      </c>
      <c r="BE160" s="175">
        <f>IF(N160="základní",J160,0)</f>
        <v>0</v>
      </c>
      <c r="BF160" s="175">
        <f>IF(N160="snížená",J160,0)</f>
        <v>0</v>
      </c>
      <c r="BG160" s="175">
        <f>IF(N160="zákl. přenesená",J160,0)</f>
        <v>0</v>
      </c>
      <c r="BH160" s="175">
        <f>IF(N160="sníž. přenesená",J160,0)</f>
        <v>0</v>
      </c>
      <c r="BI160" s="175">
        <f>IF(N160="nulová",J160,0)</f>
        <v>0</v>
      </c>
      <c r="BJ160" s="18" t="s">
        <v>76</v>
      </c>
      <c r="BK160" s="175">
        <f>ROUND(I160*H160,2)</f>
        <v>0</v>
      </c>
      <c r="BL160" s="18" t="s">
        <v>86</v>
      </c>
      <c r="BM160" s="174" t="s">
        <v>252</v>
      </c>
    </row>
    <row r="161" s="2" customFormat="1">
      <c r="A161" s="31"/>
      <c r="B161" s="32"/>
      <c r="C161" s="31"/>
      <c r="D161" s="176" t="s">
        <v>162</v>
      </c>
      <c r="E161" s="31"/>
      <c r="F161" s="177" t="s">
        <v>1321</v>
      </c>
      <c r="G161" s="31"/>
      <c r="H161" s="31"/>
      <c r="I161" s="31"/>
      <c r="J161" s="31"/>
      <c r="K161" s="31"/>
      <c r="L161" s="32"/>
      <c r="M161" s="212"/>
      <c r="N161" s="213"/>
      <c r="O161" s="214"/>
      <c r="P161" s="214"/>
      <c r="Q161" s="214"/>
      <c r="R161" s="214"/>
      <c r="S161" s="214"/>
      <c r="T161" s="215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T161" s="18" t="s">
        <v>162</v>
      </c>
      <c r="AU161" s="18" t="s">
        <v>76</v>
      </c>
    </row>
    <row r="162" s="2" customFormat="1" ht="6.96" customHeight="1">
      <c r="A162" s="31"/>
      <c r="B162" s="52"/>
      <c r="C162" s="53"/>
      <c r="D162" s="53"/>
      <c r="E162" s="53"/>
      <c r="F162" s="53"/>
      <c r="G162" s="53"/>
      <c r="H162" s="53"/>
      <c r="I162" s="53"/>
      <c r="J162" s="53"/>
      <c r="K162" s="53"/>
      <c r="L162" s="32"/>
      <c r="M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</row>
  </sheetData>
  <autoFilter ref="C116:K161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12"/>
    </row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="1" customFormat="1" ht="24.96" customHeight="1">
      <c r="B4" s="21"/>
      <c r="D4" s="22" t="s">
        <v>113</v>
      </c>
      <c r="L4" s="21"/>
      <c r="M4" s="113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28" t="s">
        <v>14</v>
      </c>
      <c r="L6" s="21"/>
    </row>
    <row r="7" s="1" customFormat="1" ht="16.5" customHeight="1">
      <c r="B7" s="21"/>
      <c r="E7" s="114" t="str">
        <f>'Rekapitulace stavby'!K6</f>
        <v xml:space="preserve">Příloha B -  Soupis stavebních prací s výkazem výměr  10.12.24</v>
      </c>
      <c r="F7" s="28"/>
      <c r="G7" s="28"/>
      <c r="H7" s="28"/>
      <c r="L7" s="21"/>
    </row>
    <row r="8" s="2" customFormat="1" ht="12" customHeight="1">
      <c r="A8" s="31"/>
      <c r="B8" s="32"/>
      <c r="C8" s="31"/>
      <c r="D8" s="28" t="s">
        <v>114</v>
      </c>
      <c r="E8" s="31"/>
      <c r="F8" s="31"/>
      <c r="G8" s="31"/>
      <c r="H8" s="31"/>
      <c r="I8" s="31"/>
      <c r="J8" s="31"/>
      <c r="K8" s="31"/>
      <c r="L8" s="47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="2" customFormat="1" ht="16.5" customHeight="1">
      <c r="A9" s="31"/>
      <c r="B9" s="32"/>
      <c r="C9" s="31"/>
      <c r="D9" s="31"/>
      <c r="E9" s="59" t="s">
        <v>1322</v>
      </c>
      <c r="F9" s="31"/>
      <c r="G9" s="31"/>
      <c r="H9" s="31"/>
      <c r="I9" s="31"/>
      <c r="J9" s="31"/>
      <c r="K9" s="31"/>
      <c r="L9" s="47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7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="2" customFormat="1" ht="12" customHeight="1">
      <c r="A11" s="31"/>
      <c r="B11" s="32"/>
      <c r="C11" s="31"/>
      <c r="D11" s="28" t="s">
        <v>16</v>
      </c>
      <c r="E11" s="31"/>
      <c r="F11" s="25" t="s">
        <v>1</v>
      </c>
      <c r="G11" s="31"/>
      <c r="H11" s="31"/>
      <c r="I11" s="28" t="s">
        <v>17</v>
      </c>
      <c r="J11" s="25" t="s">
        <v>1</v>
      </c>
      <c r="K11" s="31"/>
      <c r="L11" s="47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="2" customFormat="1" ht="12" customHeight="1">
      <c r="A12" s="31"/>
      <c r="B12" s="32"/>
      <c r="C12" s="31"/>
      <c r="D12" s="28" t="s">
        <v>18</v>
      </c>
      <c r="E12" s="31"/>
      <c r="F12" s="25" t="s">
        <v>19</v>
      </c>
      <c r="G12" s="31"/>
      <c r="H12" s="31"/>
      <c r="I12" s="28" t="s">
        <v>20</v>
      </c>
      <c r="J12" s="61" t="str">
        <f>'Rekapitulace stavby'!AN8</f>
        <v>19. 11. 2024</v>
      </c>
      <c r="K12" s="31"/>
      <c r="L12" s="47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="2" customFormat="1" ht="10.8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7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="2" customFormat="1" ht="12" customHeight="1">
      <c r="A14" s="31"/>
      <c r="B14" s="32"/>
      <c r="C14" s="31"/>
      <c r="D14" s="28" t="s">
        <v>22</v>
      </c>
      <c r="E14" s="31"/>
      <c r="F14" s="31"/>
      <c r="G14" s="31"/>
      <c r="H14" s="31"/>
      <c r="I14" s="28" t="s">
        <v>23</v>
      </c>
      <c r="J14" s="25" t="str">
        <f>IF('Rekapitulace stavby'!AN10="","",'Rekapitulace stavby'!AN10)</f>
        <v/>
      </c>
      <c r="K14" s="31"/>
      <c r="L14" s="47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="2" customFormat="1" ht="18" customHeight="1">
      <c r="A15" s="31"/>
      <c r="B15" s="32"/>
      <c r="C15" s="31"/>
      <c r="D15" s="31"/>
      <c r="E15" s="25" t="str">
        <f>IF('Rekapitulace stavby'!E11="","",'Rekapitulace stavby'!E11)</f>
        <v xml:space="preserve"> </v>
      </c>
      <c r="F15" s="31"/>
      <c r="G15" s="31"/>
      <c r="H15" s="31"/>
      <c r="I15" s="28" t="s">
        <v>24</v>
      </c>
      <c r="J15" s="25" t="str">
        <f>IF('Rekapitulace stavby'!AN11="","",'Rekapitulace stavby'!AN11)</f>
        <v/>
      </c>
      <c r="K15" s="31"/>
      <c r="L15" s="47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="2" customFormat="1" ht="6.96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7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="2" customFormat="1" ht="12" customHeight="1">
      <c r="A17" s="31"/>
      <c r="B17" s="32"/>
      <c r="C17" s="31"/>
      <c r="D17" s="28" t="s">
        <v>25</v>
      </c>
      <c r="E17" s="31"/>
      <c r="F17" s="31"/>
      <c r="G17" s="31"/>
      <c r="H17" s="31"/>
      <c r="I17" s="28" t="s">
        <v>23</v>
      </c>
      <c r="J17" s="25" t="str">
        <f>'Rekapitulace stavby'!AN13</f>
        <v/>
      </c>
      <c r="K17" s="31"/>
      <c r="L17" s="47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="2" customFormat="1" ht="18" customHeight="1">
      <c r="A18" s="31"/>
      <c r="B18" s="32"/>
      <c r="C18" s="31"/>
      <c r="D18" s="31"/>
      <c r="E18" s="25" t="str">
        <f>'Rekapitulace stavby'!E14</f>
        <v xml:space="preserve"> </v>
      </c>
      <c r="F18" s="25"/>
      <c r="G18" s="25"/>
      <c r="H18" s="25"/>
      <c r="I18" s="28" t="s">
        <v>24</v>
      </c>
      <c r="J18" s="25" t="str">
        <f>'Rekapitulace stavby'!AN14</f>
        <v/>
      </c>
      <c r="K18" s="31"/>
      <c r="L18" s="47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="2" customFormat="1" ht="6.96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7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="2" customFormat="1" ht="12" customHeight="1">
      <c r="A20" s="31"/>
      <c r="B20" s="32"/>
      <c r="C20" s="31"/>
      <c r="D20" s="28" t="s">
        <v>26</v>
      </c>
      <c r="E20" s="31"/>
      <c r="F20" s="31"/>
      <c r="G20" s="31"/>
      <c r="H20" s="31"/>
      <c r="I20" s="28" t="s">
        <v>23</v>
      </c>
      <c r="J20" s="25" t="str">
        <f>IF('Rekapitulace stavby'!AN16="","",'Rekapitulace stavby'!AN16)</f>
        <v/>
      </c>
      <c r="K20" s="31"/>
      <c r="L20" s="47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="2" customFormat="1" ht="18" customHeight="1">
      <c r="A21" s="31"/>
      <c r="B21" s="32"/>
      <c r="C21" s="31"/>
      <c r="D21" s="31"/>
      <c r="E21" s="25" t="str">
        <f>IF('Rekapitulace stavby'!E17="","",'Rekapitulace stavby'!E17)</f>
        <v xml:space="preserve"> </v>
      </c>
      <c r="F21" s="31"/>
      <c r="G21" s="31"/>
      <c r="H21" s="31"/>
      <c r="I21" s="28" t="s">
        <v>24</v>
      </c>
      <c r="J21" s="25" t="str">
        <f>IF('Rekapitulace stavby'!AN17="","",'Rekapitulace stavby'!AN17)</f>
        <v/>
      </c>
      <c r="K21" s="31"/>
      <c r="L21" s="47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="2" customFormat="1" ht="6.96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7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="2" customFormat="1" ht="12" customHeight="1">
      <c r="A23" s="31"/>
      <c r="B23" s="32"/>
      <c r="C23" s="31"/>
      <c r="D23" s="28" t="s">
        <v>28</v>
      </c>
      <c r="E23" s="31"/>
      <c r="F23" s="31"/>
      <c r="G23" s="31"/>
      <c r="H23" s="31"/>
      <c r="I23" s="28" t="s">
        <v>23</v>
      </c>
      <c r="J23" s="25" t="str">
        <f>IF('Rekapitulace stavby'!AN19="","",'Rekapitulace stavby'!AN19)</f>
        <v/>
      </c>
      <c r="K23" s="31"/>
      <c r="L23" s="47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="2" customFormat="1" ht="18" customHeight="1">
      <c r="A24" s="31"/>
      <c r="B24" s="32"/>
      <c r="C24" s="31"/>
      <c r="D24" s="31"/>
      <c r="E24" s="25" t="str">
        <f>IF('Rekapitulace stavby'!E20="","",'Rekapitulace stavby'!E20)</f>
        <v xml:space="preserve"> </v>
      </c>
      <c r="F24" s="31"/>
      <c r="G24" s="31"/>
      <c r="H24" s="31"/>
      <c r="I24" s="28" t="s">
        <v>24</v>
      </c>
      <c r="J24" s="25" t="str">
        <f>IF('Rekapitulace stavby'!AN20="","",'Rekapitulace stavby'!AN20)</f>
        <v/>
      </c>
      <c r="K24" s="31"/>
      <c r="L24" s="47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="2" customFormat="1" ht="6.96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7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="2" customFormat="1" ht="12" customHeight="1">
      <c r="A26" s="31"/>
      <c r="B26" s="32"/>
      <c r="C26" s="31"/>
      <c r="D26" s="28" t="s">
        <v>29</v>
      </c>
      <c r="E26" s="31"/>
      <c r="F26" s="31"/>
      <c r="G26" s="31"/>
      <c r="H26" s="31"/>
      <c r="I26" s="31"/>
      <c r="J26" s="31"/>
      <c r="K26" s="31"/>
      <c r="L26" s="47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="8" customFormat="1" ht="226.5" customHeight="1">
      <c r="A27" s="115"/>
      <c r="B27" s="116"/>
      <c r="C27" s="115"/>
      <c r="D27" s="115"/>
      <c r="E27" s="29" t="s">
        <v>116</v>
      </c>
      <c r="F27" s="29"/>
      <c r="G27" s="29"/>
      <c r="H27" s="29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="2" customFormat="1" ht="6.96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7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="2" customFormat="1" ht="6.96" customHeight="1">
      <c r="A29" s="31"/>
      <c r="B29" s="32"/>
      <c r="C29" s="31"/>
      <c r="D29" s="82"/>
      <c r="E29" s="82"/>
      <c r="F29" s="82"/>
      <c r="G29" s="82"/>
      <c r="H29" s="82"/>
      <c r="I29" s="82"/>
      <c r="J29" s="82"/>
      <c r="K29" s="82"/>
      <c r="L29" s="47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="2" customFormat="1" ht="25.44" customHeight="1">
      <c r="A30" s="31"/>
      <c r="B30" s="32"/>
      <c r="C30" s="31"/>
      <c r="D30" s="118" t="s">
        <v>31</v>
      </c>
      <c r="E30" s="31"/>
      <c r="F30" s="31"/>
      <c r="G30" s="31"/>
      <c r="H30" s="31"/>
      <c r="I30" s="31"/>
      <c r="J30" s="88">
        <f>ROUND(J125, 2)</f>
        <v>0</v>
      </c>
      <c r="K30" s="31"/>
      <c r="L30" s="47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="2" customFormat="1" ht="6.96" customHeight="1">
      <c r="A31" s="31"/>
      <c r="B31" s="32"/>
      <c r="C31" s="31"/>
      <c r="D31" s="82"/>
      <c r="E31" s="82"/>
      <c r="F31" s="82"/>
      <c r="G31" s="82"/>
      <c r="H31" s="82"/>
      <c r="I31" s="82"/>
      <c r="J31" s="82"/>
      <c r="K31" s="82"/>
      <c r="L31" s="47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="2" customFormat="1" ht="14.4" customHeight="1">
      <c r="A32" s="31"/>
      <c r="B32" s="32"/>
      <c r="C32" s="31"/>
      <c r="D32" s="31"/>
      <c r="E32" s="31"/>
      <c r="F32" s="36" t="s">
        <v>33</v>
      </c>
      <c r="G32" s="31"/>
      <c r="H32" s="31"/>
      <c r="I32" s="36" t="s">
        <v>32</v>
      </c>
      <c r="J32" s="36" t="s">
        <v>34</v>
      </c>
      <c r="K32" s="31"/>
      <c r="L32" s="47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="2" customFormat="1" ht="14.4" customHeight="1">
      <c r="A33" s="31"/>
      <c r="B33" s="32"/>
      <c r="C33" s="31"/>
      <c r="D33" s="119" t="s">
        <v>35</v>
      </c>
      <c r="E33" s="28" t="s">
        <v>36</v>
      </c>
      <c r="F33" s="120">
        <f>ROUND((SUM(BE125:BE212)),  2)</f>
        <v>0</v>
      </c>
      <c r="G33" s="31"/>
      <c r="H33" s="31"/>
      <c r="I33" s="121">
        <v>0.20999999999999999</v>
      </c>
      <c r="J33" s="120">
        <f>ROUND(((SUM(BE125:BE212))*I33),  2)</f>
        <v>0</v>
      </c>
      <c r="K33" s="31"/>
      <c r="L33" s="47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="2" customFormat="1" ht="14.4" customHeight="1">
      <c r="A34" s="31"/>
      <c r="B34" s="32"/>
      <c r="C34" s="31"/>
      <c r="D34" s="31"/>
      <c r="E34" s="28" t="s">
        <v>37</v>
      </c>
      <c r="F34" s="120">
        <f>ROUND((SUM(BF125:BF212)),  2)</f>
        <v>0</v>
      </c>
      <c r="G34" s="31"/>
      <c r="H34" s="31"/>
      <c r="I34" s="121">
        <v>0.12</v>
      </c>
      <c r="J34" s="120">
        <f>ROUND(((SUM(BF125:BF212))*I34),  2)</f>
        <v>0</v>
      </c>
      <c r="K34" s="31"/>
      <c r="L34" s="47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2"/>
      <c r="C35" s="31"/>
      <c r="D35" s="31"/>
      <c r="E35" s="28" t="s">
        <v>38</v>
      </c>
      <c r="F35" s="120">
        <f>ROUND((SUM(BG125:BG212)),  2)</f>
        <v>0</v>
      </c>
      <c r="G35" s="31"/>
      <c r="H35" s="31"/>
      <c r="I35" s="121">
        <v>0.20999999999999999</v>
      </c>
      <c r="J35" s="120">
        <f>0</f>
        <v>0</v>
      </c>
      <c r="K35" s="31"/>
      <c r="L35" s="47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2"/>
      <c r="C36" s="31"/>
      <c r="D36" s="31"/>
      <c r="E36" s="28" t="s">
        <v>39</v>
      </c>
      <c r="F36" s="120">
        <f>ROUND((SUM(BH125:BH212)),  2)</f>
        <v>0</v>
      </c>
      <c r="G36" s="31"/>
      <c r="H36" s="31"/>
      <c r="I36" s="121">
        <v>0.12</v>
      </c>
      <c r="J36" s="120">
        <f>0</f>
        <v>0</v>
      </c>
      <c r="K36" s="31"/>
      <c r="L36" s="47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2"/>
      <c r="C37" s="31"/>
      <c r="D37" s="31"/>
      <c r="E37" s="28" t="s">
        <v>40</v>
      </c>
      <c r="F37" s="120">
        <f>ROUND((SUM(BI125:BI212)),  2)</f>
        <v>0</v>
      </c>
      <c r="G37" s="31"/>
      <c r="H37" s="31"/>
      <c r="I37" s="121">
        <v>0</v>
      </c>
      <c r="J37" s="120">
        <f>0</f>
        <v>0</v>
      </c>
      <c r="K37" s="31"/>
      <c r="L37" s="47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="2" customFormat="1" ht="6.96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7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="2" customFormat="1" ht="25.44" customHeight="1">
      <c r="A39" s="31"/>
      <c r="B39" s="32"/>
      <c r="C39" s="122"/>
      <c r="D39" s="123" t="s">
        <v>41</v>
      </c>
      <c r="E39" s="73"/>
      <c r="F39" s="73"/>
      <c r="G39" s="124" t="s">
        <v>42</v>
      </c>
      <c r="H39" s="125" t="s">
        <v>43</v>
      </c>
      <c r="I39" s="73"/>
      <c r="J39" s="126">
        <f>SUM(J30:J37)</f>
        <v>0</v>
      </c>
      <c r="K39" s="127"/>
      <c r="L39" s="47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="2" customFormat="1" ht="14.4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7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47"/>
      <c r="D50" s="48" t="s">
        <v>44</v>
      </c>
      <c r="E50" s="49"/>
      <c r="F50" s="49"/>
      <c r="G50" s="48" t="s">
        <v>45</v>
      </c>
      <c r="H50" s="49"/>
      <c r="I50" s="49"/>
      <c r="J50" s="49"/>
      <c r="K50" s="49"/>
      <c r="L50" s="4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1"/>
      <c r="B61" s="32"/>
      <c r="C61" s="31"/>
      <c r="D61" s="50" t="s">
        <v>46</v>
      </c>
      <c r="E61" s="34"/>
      <c r="F61" s="128" t="s">
        <v>47</v>
      </c>
      <c r="G61" s="50" t="s">
        <v>46</v>
      </c>
      <c r="H61" s="34"/>
      <c r="I61" s="34"/>
      <c r="J61" s="129" t="s">
        <v>47</v>
      </c>
      <c r="K61" s="34"/>
      <c r="L61" s="47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1"/>
      <c r="B65" s="32"/>
      <c r="C65" s="31"/>
      <c r="D65" s="48" t="s">
        <v>48</v>
      </c>
      <c r="E65" s="51"/>
      <c r="F65" s="51"/>
      <c r="G65" s="48" t="s">
        <v>49</v>
      </c>
      <c r="H65" s="51"/>
      <c r="I65" s="51"/>
      <c r="J65" s="51"/>
      <c r="K65" s="51"/>
      <c r="L65" s="47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1"/>
      <c r="B76" s="32"/>
      <c r="C76" s="31"/>
      <c r="D76" s="50" t="s">
        <v>46</v>
      </c>
      <c r="E76" s="34"/>
      <c r="F76" s="128" t="s">
        <v>47</v>
      </c>
      <c r="G76" s="50" t="s">
        <v>46</v>
      </c>
      <c r="H76" s="34"/>
      <c r="I76" s="34"/>
      <c r="J76" s="129" t="s">
        <v>47</v>
      </c>
      <c r="K76" s="34"/>
      <c r="L76" s="47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="2" customFormat="1" ht="14.4" customHeight="1">
      <c r="A77" s="31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47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="2" customFormat="1" ht="6.96" customHeight="1">
      <c r="A81" s="31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47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117</v>
      </c>
      <c r="D82" s="31"/>
      <c r="E82" s="31"/>
      <c r="F82" s="31"/>
      <c r="G82" s="31"/>
      <c r="H82" s="31"/>
      <c r="I82" s="31"/>
      <c r="J82" s="31"/>
      <c r="K82" s="31"/>
      <c r="L82" s="47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7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1"/>
      <c r="E84" s="31"/>
      <c r="F84" s="31"/>
      <c r="G84" s="31"/>
      <c r="H84" s="31"/>
      <c r="I84" s="31"/>
      <c r="J84" s="31"/>
      <c r="K84" s="31"/>
      <c r="L84" s="47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1"/>
      <c r="D85" s="31"/>
      <c r="E85" s="114" t="str">
        <f>E7</f>
        <v xml:space="preserve">Příloha B -  Soupis stavebních prací s výkazem výměr  10.12.24</v>
      </c>
      <c r="F85" s="28"/>
      <c r="G85" s="28"/>
      <c r="H85" s="28"/>
      <c r="I85" s="31"/>
      <c r="J85" s="31"/>
      <c r="K85" s="31"/>
      <c r="L85" s="47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114</v>
      </c>
      <c r="D86" s="31"/>
      <c r="E86" s="31"/>
      <c r="F86" s="31"/>
      <c r="G86" s="31"/>
      <c r="H86" s="31"/>
      <c r="I86" s="31"/>
      <c r="J86" s="31"/>
      <c r="K86" s="31"/>
      <c r="L86" s="47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1"/>
      <c r="D87" s="31"/>
      <c r="E87" s="59" t="str">
        <f>E9</f>
        <v>7 - zdravotní instalace</v>
      </c>
      <c r="F87" s="31"/>
      <c r="G87" s="31"/>
      <c r="H87" s="31"/>
      <c r="I87" s="31"/>
      <c r="J87" s="31"/>
      <c r="K87" s="31"/>
      <c r="L87" s="47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7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1"/>
      <c r="E89" s="31"/>
      <c r="F89" s="25" t="str">
        <f>F12</f>
        <v xml:space="preserve"> </v>
      </c>
      <c r="G89" s="31"/>
      <c r="H89" s="31"/>
      <c r="I89" s="28" t="s">
        <v>20</v>
      </c>
      <c r="J89" s="61" t="str">
        <f>IF(J12="","",J12)</f>
        <v>19. 11. 2024</v>
      </c>
      <c r="K89" s="31"/>
      <c r="L89" s="47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7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15.15" customHeight="1">
      <c r="A91" s="31"/>
      <c r="B91" s="32"/>
      <c r="C91" s="28" t="s">
        <v>22</v>
      </c>
      <c r="D91" s="31"/>
      <c r="E91" s="31"/>
      <c r="F91" s="25" t="str">
        <f>E15</f>
        <v xml:space="preserve"> </v>
      </c>
      <c r="G91" s="31"/>
      <c r="H91" s="31"/>
      <c r="I91" s="28" t="s">
        <v>26</v>
      </c>
      <c r="J91" s="29" t="str">
        <f>E21</f>
        <v xml:space="preserve"> </v>
      </c>
      <c r="K91" s="31"/>
      <c r="L91" s="47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15.15" customHeight="1">
      <c r="A92" s="31"/>
      <c r="B92" s="32"/>
      <c r="C92" s="28" t="s">
        <v>25</v>
      </c>
      <c r="D92" s="31"/>
      <c r="E92" s="31"/>
      <c r="F92" s="25" t="str">
        <f>IF(E18="","",E18)</f>
        <v xml:space="preserve"> </v>
      </c>
      <c r="G92" s="31"/>
      <c r="H92" s="31"/>
      <c r="I92" s="28" t="s">
        <v>28</v>
      </c>
      <c r="J92" s="29" t="str">
        <f>E24</f>
        <v xml:space="preserve"> </v>
      </c>
      <c r="K92" s="31"/>
      <c r="L92" s="47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7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30" t="s">
        <v>118</v>
      </c>
      <c r="D94" s="122"/>
      <c r="E94" s="122"/>
      <c r="F94" s="122"/>
      <c r="G94" s="122"/>
      <c r="H94" s="122"/>
      <c r="I94" s="122"/>
      <c r="J94" s="131" t="s">
        <v>119</v>
      </c>
      <c r="K94" s="122"/>
      <c r="L94" s="47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7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32" t="s">
        <v>120</v>
      </c>
      <c r="D96" s="31"/>
      <c r="E96" s="31"/>
      <c r="F96" s="31"/>
      <c r="G96" s="31"/>
      <c r="H96" s="31"/>
      <c r="I96" s="31"/>
      <c r="J96" s="88">
        <f>J125</f>
        <v>0</v>
      </c>
      <c r="K96" s="31"/>
      <c r="L96" s="47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8" t="s">
        <v>121</v>
      </c>
    </row>
    <row r="97" s="9" customFormat="1" ht="24.96" customHeight="1">
      <c r="A97" s="9"/>
      <c r="B97" s="133"/>
      <c r="C97" s="9"/>
      <c r="D97" s="134" t="s">
        <v>1323</v>
      </c>
      <c r="E97" s="135"/>
      <c r="F97" s="135"/>
      <c r="G97" s="135"/>
      <c r="H97" s="135"/>
      <c r="I97" s="135"/>
      <c r="J97" s="136">
        <f>J126</f>
        <v>0</v>
      </c>
      <c r="K97" s="9"/>
      <c r="L97" s="13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37"/>
      <c r="C98" s="10"/>
      <c r="D98" s="138" t="s">
        <v>1324</v>
      </c>
      <c r="E98" s="139"/>
      <c r="F98" s="139"/>
      <c r="G98" s="139"/>
      <c r="H98" s="139"/>
      <c r="I98" s="139"/>
      <c r="J98" s="140">
        <f>J127</f>
        <v>0</v>
      </c>
      <c r="K98" s="10"/>
      <c r="L98" s="13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7"/>
      <c r="C99" s="10"/>
      <c r="D99" s="138" t="s">
        <v>1325</v>
      </c>
      <c r="E99" s="139"/>
      <c r="F99" s="139"/>
      <c r="G99" s="139"/>
      <c r="H99" s="139"/>
      <c r="I99" s="139"/>
      <c r="J99" s="140">
        <f>J146</f>
        <v>0</v>
      </c>
      <c r="K99" s="10"/>
      <c r="L99" s="13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37"/>
      <c r="C100" s="10"/>
      <c r="D100" s="138" t="s">
        <v>1326</v>
      </c>
      <c r="E100" s="139"/>
      <c r="F100" s="139"/>
      <c r="G100" s="139"/>
      <c r="H100" s="139"/>
      <c r="I100" s="139"/>
      <c r="J100" s="140">
        <f>J153</f>
        <v>0</v>
      </c>
      <c r="K100" s="10"/>
      <c r="L100" s="13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33"/>
      <c r="C101" s="9"/>
      <c r="D101" s="134" t="s">
        <v>1327</v>
      </c>
      <c r="E101" s="135"/>
      <c r="F101" s="135"/>
      <c r="G101" s="135"/>
      <c r="H101" s="135"/>
      <c r="I101" s="135"/>
      <c r="J101" s="136">
        <f>J162</f>
        <v>0</v>
      </c>
      <c r="K101" s="9"/>
      <c r="L101" s="13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37"/>
      <c r="C102" s="10"/>
      <c r="D102" s="138" t="s">
        <v>1328</v>
      </c>
      <c r="E102" s="139"/>
      <c r="F102" s="139"/>
      <c r="G102" s="139"/>
      <c r="H102" s="139"/>
      <c r="I102" s="139"/>
      <c r="J102" s="140">
        <f>J163</f>
        <v>0</v>
      </c>
      <c r="K102" s="10"/>
      <c r="L102" s="13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37"/>
      <c r="C103" s="10"/>
      <c r="D103" s="138" t="s">
        <v>1325</v>
      </c>
      <c r="E103" s="139"/>
      <c r="F103" s="139"/>
      <c r="G103" s="139"/>
      <c r="H103" s="139"/>
      <c r="I103" s="139"/>
      <c r="J103" s="140">
        <f>J174</f>
        <v>0</v>
      </c>
      <c r="K103" s="10"/>
      <c r="L103" s="13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37"/>
      <c r="C104" s="10"/>
      <c r="D104" s="138" t="s">
        <v>1326</v>
      </c>
      <c r="E104" s="139"/>
      <c r="F104" s="139"/>
      <c r="G104" s="139"/>
      <c r="H104" s="139"/>
      <c r="I104" s="139"/>
      <c r="J104" s="140">
        <f>J199</f>
        <v>0</v>
      </c>
      <c r="K104" s="10"/>
      <c r="L104" s="13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33"/>
      <c r="C105" s="9"/>
      <c r="D105" s="134" t="s">
        <v>1329</v>
      </c>
      <c r="E105" s="135"/>
      <c r="F105" s="135"/>
      <c r="G105" s="135"/>
      <c r="H105" s="135"/>
      <c r="I105" s="135"/>
      <c r="J105" s="136">
        <f>J208</f>
        <v>0</v>
      </c>
      <c r="K105" s="9"/>
      <c r="L105" s="13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7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="2" customFormat="1" ht="6.96" customHeight="1">
      <c r="A107" s="31"/>
      <c r="B107" s="52"/>
      <c r="C107" s="53"/>
      <c r="D107" s="53"/>
      <c r="E107" s="53"/>
      <c r="F107" s="53"/>
      <c r="G107" s="53"/>
      <c r="H107" s="53"/>
      <c r="I107" s="53"/>
      <c r="J107" s="53"/>
      <c r="K107" s="53"/>
      <c r="L107" s="47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11" s="2" customFormat="1" ht="6.96" customHeight="1">
      <c r="A111" s="31"/>
      <c r="B111" s="54"/>
      <c r="C111" s="55"/>
      <c r="D111" s="55"/>
      <c r="E111" s="55"/>
      <c r="F111" s="55"/>
      <c r="G111" s="55"/>
      <c r="H111" s="55"/>
      <c r="I111" s="55"/>
      <c r="J111" s="55"/>
      <c r="K111" s="55"/>
      <c r="L111" s="47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24.96" customHeight="1">
      <c r="A112" s="31"/>
      <c r="B112" s="32"/>
      <c r="C112" s="22" t="s">
        <v>141</v>
      </c>
      <c r="D112" s="31"/>
      <c r="E112" s="31"/>
      <c r="F112" s="31"/>
      <c r="G112" s="31"/>
      <c r="H112" s="31"/>
      <c r="I112" s="31"/>
      <c r="J112" s="31"/>
      <c r="K112" s="31"/>
      <c r="L112" s="47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6.96" customHeight="1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7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12" customHeight="1">
      <c r="A114" s="31"/>
      <c r="B114" s="32"/>
      <c r="C114" s="28" t="s">
        <v>14</v>
      </c>
      <c r="D114" s="31"/>
      <c r="E114" s="31"/>
      <c r="F114" s="31"/>
      <c r="G114" s="31"/>
      <c r="H114" s="31"/>
      <c r="I114" s="31"/>
      <c r="J114" s="31"/>
      <c r="K114" s="31"/>
      <c r="L114" s="47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16.5" customHeight="1">
      <c r="A115" s="31"/>
      <c r="B115" s="32"/>
      <c r="C115" s="31"/>
      <c r="D115" s="31"/>
      <c r="E115" s="114" t="str">
        <f>E7</f>
        <v xml:space="preserve">Příloha B -  Soupis stavebních prací s výkazem výměr  10.12.24</v>
      </c>
      <c r="F115" s="28"/>
      <c r="G115" s="28"/>
      <c r="H115" s="28"/>
      <c r="I115" s="31"/>
      <c r="J115" s="31"/>
      <c r="K115" s="31"/>
      <c r="L115" s="47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2" customFormat="1" ht="12" customHeight="1">
      <c r="A116" s="31"/>
      <c r="B116" s="32"/>
      <c r="C116" s="28" t="s">
        <v>114</v>
      </c>
      <c r="D116" s="31"/>
      <c r="E116" s="31"/>
      <c r="F116" s="31"/>
      <c r="G116" s="31"/>
      <c r="H116" s="31"/>
      <c r="I116" s="31"/>
      <c r="J116" s="31"/>
      <c r="K116" s="31"/>
      <c r="L116" s="47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="2" customFormat="1" ht="16.5" customHeight="1">
      <c r="A117" s="31"/>
      <c r="B117" s="32"/>
      <c r="C117" s="31"/>
      <c r="D117" s="31"/>
      <c r="E117" s="59" t="str">
        <f>E9</f>
        <v>7 - zdravotní instalace</v>
      </c>
      <c r="F117" s="31"/>
      <c r="G117" s="31"/>
      <c r="H117" s="31"/>
      <c r="I117" s="31"/>
      <c r="J117" s="31"/>
      <c r="K117" s="31"/>
      <c r="L117" s="47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="2" customFormat="1" ht="6.96" customHeight="1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47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="2" customFormat="1" ht="12" customHeight="1">
      <c r="A119" s="31"/>
      <c r="B119" s="32"/>
      <c r="C119" s="28" t="s">
        <v>18</v>
      </c>
      <c r="D119" s="31"/>
      <c r="E119" s="31"/>
      <c r="F119" s="25" t="str">
        <f>F12</f>
        <v xml:space="preserve"> </v>
      </c>
      <c r="G119" s="31"/>
      <c r="H119" s="31"/>
      <c r="I119" s="28" t="s">
        <v>20</v>
      </c>
      <c r="J119" s="61" t="str">
        <f>IF(J12="","",J12)</f>
        <v>19. 11. 2024</v>
      </c>
      <c r="K119" s="31"/>
      <c r="L119" s="47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="2" customFormat="1" ht="6.96" customHeight="1">
      <c r="A120" s="31"/>
      <c r="B120" s="32"/>
      <c r="C120" s="31"/>
      <c r="D120" s="31"/>
      <c r="E120" s="31"/>
      <c r="F120" s="31"/>
      <c r="G120" s="31"/>
      <c r="H120" s="31"/>
      <c r="I120" s="31"/>
      <c r="J120" s="31"/>
      <c r="K120" s="31"/>
      <c r="L120" s="47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="2" customFormat="1" ht="15.15" customHeight="1">
      <c r="A121" s="31"/>
      <c r="B121" s="32"/>
      <c r="C121" s="28" t="s">
        <v>22</v>
      </c>
      <c r="D121" s="31"/>
      <c r="E121" s="31"/>
      <c r="F121" s="25" t="str">
        <f>E15</f>
        <v xml:space="preserve"> </v>
      </c>
      <c r="G121" s="31"/>
      <c r="H121" s="31"/>
      <c r="I121" s="28" t="s">
        <v>26</v>
      </c>
      <c r="J121" s="29" t="str">
        <f>E21</f>
        <v xml:space="preserve"> </v>
      </c>
      <c r="K121" s="31"/>
      <c r="L121" s="47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="2" customFormat="1" ht="15.15" customHeight="1">
      <c r="A122" s="31"/>
      <c r="B122" s="32"/>
      <c r="C122" s="28" t="s">
        <v>25</v>
      </c>
      <c r="D122" s="31"/>
      <c r="E122" s="31"/>
      <c r="F122" s="25" t="str">
        <f>IF(E18="","",E18)</f>
        <v xml:space="preserve"> </v>
      </c>
      <c r="G122" s="31"/>
      <c r="H122" s="31"/>
      <c r="I122" s="28" t="s">
        <v>28</v>
      </c>
      <c r="J122" s="29" t="str">
        <f>E24</f>
        <v xml:space="preserve"> </v>
      </c>
      <c r="K122" s="31"/>
      <c r="L122" s="47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="2" customFormat="1" ht="10.32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7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="11" customFormat="1" ht="29.28" customHeight="1">
      <c r="A124" s="141"/>
      <c r="B124" s="142"/>
      <c r="C124" s="143" t="s">
        <v>142</v>
      </c>
      <c r="D124" s="144" t="s">
        <v>56</v>
      </c>
      <c r="E124" s="144" t="s">
        <v>52</v>
      </c>
      <c r="F124" s="144" t="s">
        <v>53</v>
      </c>
      <c r="G124" s="144" t="s">
        <v>143</v>
      </c>
      <c r="H124" s="144" t="s">
        <v>144</v>
      </c>
      <c r="I124" s="144" t="s">
        <v>145</v>
      </c>
      <c r="J124" s="144" t="s">
        <v>119</v>
      </c>
      <c r="K124" s="145" t="s">
        <v>146</v>
      </c>
      <c r="L124" s="146"/>
      <c r="M124" s="78" t="s">
        <v>1</v>
      </c>
      <c r="N124" s="79" t="s">
        <v>35</v>
      </c>
      <c r="O124" s="79" t="s">
        <v>147</v>
      </c>
      <c r="P124" s="79" t="s">
        <v>148</v>
      </c>
      <c r="Q124" s="79" t="s">
        <v>149</v>
      </c>
      <c r="R124" s="79" t="s">
        <v>150</v>
      </c>
      <c r="S124" s="79" t="s">
        <v>151</v>
      </c>
      <c r="T124" s="80" t="s">
        <v>152</v>
      </c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</row>
    <row r="125" s="2" customFormat="1" ht="22.8" customHeight="1">
      <c r="A125" s="31"/>
      <c r="B125" s="32"/>
      <c r="C125" s="85" t="s">
        <v>153</v>
      </c>
      <c r="D125" s="31"/>
      <c r="E125" s="31"/>
      <c r="F125" s="31"/>
      <c r="G125" s="31"/>
      <c r="H125" s="31"/>
      <c r="I125" s="31"/>
      <c r="J125" s="147">
        <f>BK125</f>
        <v>0</v>
      </c>
      <c r="K125" s="31"/>
      <c r="L125" s="32"/>
      <c r="M125" s="81"/>
      <c r="N125" s="65"/>
      <c r="O125" s="82"/>
      <c r="P125" s="148">
        <f>P126+P162+P208</f>
        <v>0</v>
      </c>
      <c r="Q125" s="82"/>
      <c r="R125" s="148">
        <f>R126+R162+R208</f>
        <v>0</v>
      </c>
      <c r="S125" s="82"/>
      <c r="T125" s="149">
        <f>T126+T162+T208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T125" s="18" t="s">
        <v>70</v>
      </c>
      <c r="AU125" s="18" t="s">
        <v>121</v>
      </c>
      <c r="BK125" s="150">
        <f>BK126+BK162+BK208</f>
        <v>0</v>
      </c>
    </row>
    <row r="126" s="12" customFormat="1" ht="25.92" customHeight="1">
      <c r="A126" s="12"/>
      <c r="B126" s="151"/>
      <c r="C126" s="12"/>
      <c r="D126" s="152" t="s">
        <v>70</v>
      </c>
      <c r="E126" s="153" t="s">
        <v>1196</v>
      </c>
      <c r="F126" s="153" t="s">
        <v>1330</v>
      </c>
      <c r="G126" s="12"/>
      <c r="H126" s="12"/>
      <c r="I126" s="12"/>
      <c r="J126" s="154">
        <f>BK126</f>
        <v>0</v>
      </c>
      <c r="K126" s="12"/>
      <c r="L126" s="151"/>
      <c r="M126" s="155"/>
      <c r="N126" s="156"/>
      <c r="O126" s="156"/>
      <c r="P126" s="157">
        <f>P127+P146+P153</f>
        <v>0</v>
      </c>
      <c r="Q126" s="156"/>
      <c r="R126" s="157">
        <f>R127+R146+R153</f>
        <v>0</v>
      </c>
      <c r="S126" s="156"/>
      <c r="T126" s="158">
        <f>T127+T146+T153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2" t="s">
        <v>76</v>
      </c>
      <c r="AT126" s="159" t="s">
        <v>70</v>
      </c>
      <c r="AU126" s="159" t="s">
        <v>71</v>
      </c>
      <c r="AY126" s="152" t="s">
        <v>156</v>
      </c>
      <c r="BK126" s="160">
        <f>BK127+BK146+BK153</f>
        <v>0</v>
      </c>
    </row>
    <row r="127" s="12" customFormat="1" ht="22.8" customHeight="1">
      <c r="A127" s="12"/>
      <c r="B127" s="151"/>
      <c r="C127" s="12"/>
      <c r="D127" s="152" t="s">
        <v>70</v>
      </c>
      <c r="E127" s="161" t="s">
        <v>793</v>
      </c>
      <c r="F127" s="161" t="s">
        <v>1331</v>
      </c>
      <c r="G127" s="12"/>
      <c r="H127" s="12"/>
      <c r="I127" s="12"/>
      <c r="J127" s="162">
        <f>BK127</f>
        <v>0</v>
      </c>
      <c r="K127" s="12"/>
      <c r="L127" s="151"/>
      <c r="M127" s="155"/>
      <c r="N127" s="156"/>
      <c r="O127" s="156"/>
      <c r="P127" s="157">
        <f>SUM(P128:P145)</f>
        <v>0</v>
      </c>
      <c r="Q127" s="156"/>
      <c r="R127" s="157">
        <f>SUM(R128:R145)</f>
        <v>0</v>
      </c>
      <c r="S127" s="156"/>
      <c r="T127" s="158">
        <f>SUM(T128:T145)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2" t="s">
        <v>76</v>
      </c>
      <c r="AT127" s="159" t="s">
        <v>70</v>
      </c>
      <c r="AU127" s="159" t="s">
        <v>76</v>
      </c>
      <c r="AY127" s="152" t="s">
        <v>156</v>
      </c>
      <c r="BK127" s="160">
        <f>SUM(BK128:BK145)</f>
        <v>0</v>
      </c>
    </row>
    <row r="128" s="2" customFormat="1" ht="16.5" customHeight="1">
      <c r="A128" s="31"/>
      <c r="B128" s="163"/>
      <c r="C128" s="164" t="s">
        <v>76</v>
      </c>
      <c r="D128" s="164" t="s">
        <v>158</v>
      </c>
      <c r="E128" s="165" t="s">
        <v>1332</v>
      </c>
      <c r="F128" s="166" t="s">
        <v>1333</v>
      </c>
      <c r="G128" s="167" t="s">
        <v>234</v>
      </c>
      <c r="H128" s="168">
        <v>9</v>
      </c>
      <c r="I128" s="169">
        <v>0</v>
      </c>
      <c r="J128" s="169">
        <f>ROUND(I128*H128,2)</f>
        <v>0</v>
      </c>
      <c r="K128" s="166" t="s">
        <v>1</v>
      </c>
      <c r="L128" s="32"/>
      <c r="M128" s="170" t="s">
        <v>1</v>
      </c>
      <c r="N128" s="171" t="s">
        <v>36</v>
      </c>
      <c r="O128" s="172">
        <v>0</v>
      </c>
      <c r="P128" s="172">
        <f>O128*H128</f>
        <v>0</v>
      </c>
      <c r="Q128" s="172">
        <v>0</v>
      </c>
      <c r="R128" s="172">
        <f>Q128*H128</f>
        <v>0</v>
      </c>
      <c r="S128" s="172">
        <v>0</v>
      </c>
      <c r="T128" s="173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74" t="s">
        <v>86</v>
      </c>
      <c r="AT128" s="174" t="s">
        <v>158</v>
      </c>
      <c r="AU128" s="174" t="s">
        <v>80</v>
      </c>
      <c r="AY128" s="18" t="s">
        <v>156</v>
      </c>
      <c r="BE128" s="175">
        <f>IF(N128="základní",J128,0)</f>
        <v>0</v>
      </c>
      <c r="BF128" s="175">
        <f>IF(N128="snížená",J128,0)</f>
        <v>0</v>
      </c>
      <c r="BG128" s="175">
        <f>IF(N128="zákl. přenesená",J128,0)</f>
        <v>0</v>
      </c>
      <c r="BH128" s="175">
        <f>IF(N128="sníž. přenesená",J128,0)</f>
        <v>0</v>
      </c>
      <c r="BI128" s="175">
        <f>IF(N128="nulová",J128,0)</f>
        <v>0</v>
      </c>
      <c r="BJ128" s="18" t="s">
        <v>76</v>
      </c>
      <c r="BK128" s="175">
        <f>ROUND(I128*H128,2)</f>
        <v>0</v>
      </c>
      <c r="BL128" s="18" t="s">
        <v>86</v>
      </c>
      <c r="BM128" s="174" t="s">
        <v>80</v>
      </c>
    </row>
    <row r="129" s="2" customFormat="1">
      <c r="A129" s="31"/>
      <c r="B129" s="32"/>
      <c r="C129" s="31"/>
      <c r="D129" s="176" t="s">
        <v>162</v>
      </c>
      <c r="E129" s="31"/>
      <c r="F129" s="177" t="s">
        <v>1333</v>
      </c>
      <c r="G129" s="31"/>
      <c r="H129" s="31"/>
      <c r="I129" s="31"/>
      <c r="J129" s="31"/>
      <c r="K129" s="31"/>
      <c r="L129" s="32"/>
      <c r="M129" s="178"/>
      <c r="N129" s="179"/>
      <c r="O129" s="69"/>
      <c r="P129" s="69"/>
      <c r="Q129" s="69"/>
      <c r="R129" s="69"/>
      <c r="S129" s="69"/>
      <c r="T129" s="70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T129" s="18" t="s">
        <v>162</v>
      </c>
      <c r="AU129" s="18" t="s">
        <v>80</v>
      </c>
    </row>
    <row r="130" s="2" customFormat="1" ht="16.5" customHeight="1">
      <c r="A130" s="31"/>
      <c r="B130" s="163"/>
      <c r="C130" s="164" t="s">
        <v>80</v>
      </c>
      <c r="D130" s="164" t="s">
        <v>158</v>
      </c>
      <c r="E130" s="165" t="s">
        <v>1334</v>
      </c>
      <c r="F130" s="166" t="s">
        <v>1335</v>
      </c>
      <c r="G130" s="167" t="s">
        <v>234</v>
      </c>
      <c r="H130" s="168">
        <v>4</v>
      </c>
      <c r="I130" s="169">
        <v>0</v>
      </c>
      <c r="J130" s="169">
        <f>ROUND(I130*H130,2)</f>
        <v>0</v>
      </c>
      <c r="K130" s="166" t="s">
        <v>1</v>
      </c>
      <c r="L130" s="32"/>
      <c r="M130" s="170" t="s">
        <v>1</v>
      </c>
      <c r="N130" s="171" t="s">
        <v>36</v>
      </c>
      <c r="O130" s="172">
        <v>0</v>
      </c>
      <c r="P130" s="172">
        <f>O130*H130</f>
        <v>0</v>
      </c>
      <c r="Q130" s="172">
        <v>0</v>
      </c>
      <c r="R130" s="172">
        <f>Q130*H130</f>
        <v>0</v>
      </c>
      <c r="S130" s="172">
        <v>0</v>
      </c>
      <c r="T130" s="173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74" t="s">
        <v>86</v>
      </c>
      <c r="AT130" s="174" t="s">
        <v>158</v>
      </c>
      <c r="AU130" s="174" t="s">
        <v>80</v>
      </c>
      <c r="AY130" s="18" t="s">
        <v>156</v>
      </c>
      <c r="BE130" s="175">
        <f>IF(N130="základní",J130,0)</f>
        <v>0</v>
      </c>
      <c r="BF130" s="175">
        <f>IF(N130="snížená",J130,0)</f>
        <v>0</v>
      </c>
      <c r="BG130" s="175">
        <f>IF(N130="zákl. přenesená",J130,0)</f>
        <v>0</v>
      </c>
      <c r="BH130" s="175">
        <f>IF(N130="sníž. přenesená",J130,0)</f>
        <v>0</v>
      </c>
      <c r="BI130" s="175">
        <f>IF(N130="nulová",J130,0)</f>
        <v>0</v>
      </c>
      <c r="BJ130" s="18" t="s">
        <v>76</v>
      </c>
      <c r="BK130" s="175">
        <f>ROUND(I130*H130,2)</f>
        <v>0</v>
      </c>
      <c r="BL130" s="18" t="s">
        <v>86</v>
      </c>
      <c r="BM130" s="174" t="s">
        <v>86</v>
      </c>
    </row>
    <row r="131" s="2" customFormat="1">
      <c r="A131" s="31"/>
      <c r="B131" s="32"/>
      <c r="C131" s="31"/>
      <c r="D131" s="176" t="s">
        <v>162</v>
      </c>
      <c r="E131" s="31"/>
      <c r="F131" s="177" t="s">
        <v>1335</v>
      </c>
      <c r="G131" s="31"/>
      <c r="H131" s="31"/>
      <c r="I131" s="31"/>
      <c r="J131" s="31"/>
      <c r="K131" s="31"/>
      <c r="L131" s="32"/>
      <c r="M131" s="178"/>
      <c r="N131" s="179"/>
      <c r="O131" s="69"/>
      <c r="P131" s="69"/>
      <c r="Q131" s="69"/>
      <c r="R131" s="69"/>
      <c r="S131" s="69"/>
      <c r="T131" s="70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8" t="s">
        <v>162</v>
      </c>
      <c r="AU131" s="18" t="s">
        <v>80</v>
      </c>
    </row>
    <row r="132" s="2" customFormat="1" ht="16.5" customHeight="1">
      <c r="A132" s="31"/>
      <c r="B132" s="163"/>
      <c r="C132" s="164" t="s">
        <v>83</v>
      </c>
      <c r="D132" s="164" t="s">
        <v>158</v>
      </c>
      <c r="E132" s="165" t="s">
        <v>1336</v>
      </c>
      <c r="F132" s="166" t="s">
        <v>1337</v>
      </c>
      <c r="G132" s="167" t="s">
        <v>234</v>
      </c>
      <c r="H132" s="168">
        <v>19</v>
      </c>
      <c r="I132" s="169">
        <v>0</v>
      </c>
      <c r="J132" s="169">
        <f>ROUND(I132*H132,2)</f>
        <v>0</v>
      </c>
      <c r="K132" s="166" t="s">
        <v>1</v>
      </c>
      <c r="L132" s="32"/>
      <c r="M132" s="170" t="s">
        <v>1</v>
      </c>
      <c r="N132" s="171" t="s">
        <v>36</v>
      </c>
      <c r="O132" s="172">
        <v>0</v>
      </c>
      <c r="P132" s="172">
        <f>O132*H132</f>
        <v>0</v>
      </c>
      <c r="Q132" s="172">
        <v>0</v>
      </c>
      <c r="R132" s="172">
        <f>Q132*H132</f>
        <v>0</v>
      </c>
      <c r="S132" s="172">
        <v>0</v>
      </c>
      <c r="T132" s="173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74" t="s">
        <v>86</v>
      </c>
      <c r="AT132" s="174" t="s">
        <v>158</v>
      </c>
      <c r="AU132" s="174" t="s">
        <v>80</v>
      </c>
      <c r="AY132" s="18" t="s">
        <v>156</v>
      </c>
      <c r="BE132" s="175">
        <f>IF(N132="základní",J132,0)</f>
        <v>0</v>
      </c>
      <c r="BF132" s="175">
        <f>IF(N132="snížená",J132,0)</f>
        <v>0</v>
      </c>
      <c r="BG132" s="175">
        <f>IF(N132="zákl. přenesená",J132,0)</f>
        <v>0</v>
      </c>
      <c r="BH132" s="175">
        <f>IF(N132="sníž. přenesená",J132,0)</f>
        <v>0</v>
      </c>
      <c r="BI132" s="175">
        <f>IF(N132="nulová",J132,0)</f>
        <v>0</v>
      </c>
      <c r="BJ132" s="18" t="s">
        <v>76</v>
      </c>
      <c r="BK132" s="175">
        <f>ROUND(I132*H132,2)</f>
        <v>0</v>
      </c>
      <c r="BL132" s="18" t="s">
        <v>86</v>
      </c>
      <c r="BM132" s="174" t="s">
        <v>92</v>
      </c>
    </row>
    <row r="133" s="2" customFormat="1">
      <c r="A133" s="31"/>
      <c r="B133" s="32"/>
      <c r="C133" s="31"/>
      <c r="D133" s="176" t="s">
        <v>162</v>
      </c>
      <c r="E133" s="31"/>
      <c r="F133" s="177" t="s">
        <v>1337</v>
      </c>
      <c r="G133" s="31"/>
      <c r="H133" s="31"/>
      <c r="I133" s="31"/>
      <c r="J133" s="31"/>
      <c r="K133" s="31"/>
      <c r="L133" s="32"/>
      <c r="M133" s="178"/>
      <c r="N133" s="179"/>
      <c r="O133" s="69"/>
      <c r="P133" s="69"/>
      <c r="Q133" s="69"/>
      <c r="R133" s="69"/>
      <c r="S133" s="69"/>
      <c r="T133" s="70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8" t="s">
        <v>162</v>
      </c>
      <c r="AU133" s="18" t="s">
        <v>80</v>
      </c>
    </row>
    <row r="134" s="2" customFormat="1" ht="16.5" customHeight="1">
      <c r="A134" s="31"/>
      <c r="B134" s="163"/>
      <c r="C134" s="164" t="s">
        <v>86</v>
      </c>
      <c r="D134" s="164" t="s">
        <v>158</v>
      </c>
      <c r="E134" s="165" t="s">
        <v>1338</v>
      </c>
      <c r="F134" s="166" t="s">
        <v>1339</v>
      </c>
      <c r="G134" s="167" t="s">
        <v>234</v>
      </c>
      <c r="H134" s="168">
        <v>4</v>
      </c>
      <c r="I134" s="169">
        <v>0</v>
      </c>
      <c r="J134" s="169">
        <f>ROUND(I134*H134,2)</f>
        <v>0</v>
      </c>
      <c r="K134" s="166" t="s">
        <v>1</v>
      </c>
      <c r="L134" s="32"/>
      <c r="M134" s="170" t="s">
        <v>1</v>
      </c>
      <c r="N134" s="171" t="s">
        <v>36</v>
      </c>
      <c r="O134" s="172">
        <v>0</v>
      </c>
      <c r="P134" s="172">
        <f>O134*H134</f>
        <v>0</v>
      </c>
      <c r="Q134" s="172">
        <v>0</v>
      </c>
      <c r="R134" s="172">
        <f>Q134*H134</f>
        <v>0</v>
      </c>
      <c r="S134" s="172">
        <v>0</v>
      </c>
      <c r="T134" s="173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4" t="s">
        <v>86</v>
      </c>
      <c r="AT134" s="174" t="s">
        <v>158</v>
      </c>
      <c r="AU134" s="174" t="s">
        <v>80</v>
      </c>
      <c r="AY134" s="18" t="s">
        <v>156</v>
      </c>
      <c r="BE134" s="175">
        <f>IF(N134="základní",J134,0)</f>
        <v>0</v>
      </c>
      <c r="BF134" s="175">
        <f>IF(N134="snížená",J134,0)</f>
        <v>0</v>
      </c>
      <c r="BG134" s="175">
        <f>IF(N134="zákl. přenesená",J134,0)</f>
        <v>0</v>
      </c>
      <c r="BH134" s="175">
        <f>IF(N134="sníž. přenesená",J134,0)</f>
        <v>0</v>
      </c>
      <c r="BI134" s="175">
        <f>IF(N134="nulová",J134,0)</f>
        <v>0</v>
      </c>
      <c r="BJ134" s="18" t="s">
        <v>76</v>
      </c>
      <c r="BK134" s="175">
        <f>ROUND(I134*H134,2)</f>
        <v>0</v>
      </c>
      <c r="BL134" s="18" t="s">
        <v>86</v>
      </c>
      <c r="BM134" s="174" t="s">
        <v>177</v>
      </c>
    </row>
    <row r="135" s="2" customFormat="1">
      <c r="A135" s="31"/>
      <c r="B135" s="32"/>
      <c r="C135" s="31"/>
      <c r="D135" s="176" t="s">
        <v>162</v>
      </c>
      <c r="E135" s="31"/>
      <c r="F135" s="177" t="s">
        <v>1339</v>
      </c>
      <c r="G135" s="31"/>
      <c r="H135" s="31"/>
      <c r="I135" s="31"/>
      <c r="J135" s="31"/>
      <c r="K135" s="31"/>
      <c r="L135" s="32"/>
      <c r="M135" s="178"/>
      <c r="N135" s="179"/>
      <c r="O135" s="69"/>
      <c r="P135" s="69"/>
      <c r="Q135" s="69"/>
      <c r="R135" s="69"/>
      <c r="S135" s="69"/>
      <c r="T135" s="70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T135" s="18" t="s">
        <v>162</v>
      </c>
      <c r="AU135" s="18" t="s">
        <v>80</v>
      </c>
    </row>
    <row r="136" s="2" customFormat="1" ht="16.5" customHeight="1">
      <c r="A136" s="31"/>
      <c r="B136" s="163"/>
      <c r="C136" s="164" t="s">
        <v>89</v>
      </c>
      <c r="D136" s="164" t="s">
        <v>158</v>
      </c>
      <c r="E136" s="165" t="s">
        <v>1340</v>
      </c>
      <c r="F136" s="166" t="s">
        <v>1341</v>
      </c>
      <c r="G136" s="167" t="s">
        <v>234</v>
      </c>
      <c r="H136" s="168">
        <v>16</v>
      </c>
      <c r="I136" s="169">
        <v>0</v>
      </c>
      <c r="J136" s="169">
        <f>ROUND(I136*H136,2)</f>
        <v>0</v>
      </c>
      <c r="K136" s="166" t="s">
        <v>1</v>
      </c>
      <c r="L136" s="32"/>
      <c r="M136" s="170" t="s">
        <v>1</v>
      </c>
      <c r="N136" s="171" t="s">
        <v>36</v>
      </c>
      <c r="O136" s="172">
        <v>0</v>
      </c>
      <c r="P136" s="172">
        <f>O136*H136</f>
        <v>0</v>
      </c>
      <c r="Q136" s="172">
        <v>0</v>
      </c>
      <c r="R136" s="172">
        <f>Q136*H136</f>
        <v>0</v>
      </c>
      <c r="S136" s="172">
        <v>0</v>
      </c>
      <c r="T136" s="173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4" t="s">
        <v>86</v>
      </c>
      <c r="AT136" s="174" t="s">
        <v>158</v>
      </c>
      <c r="AU136" s="174" t="s">
        <v>80</v>
      </c>
      <c r="AY136" s="18" t="s">
        <v>156</v>
      </c>
      <c r="BE136" s="175">
        <f>IF(N136="základní",J136,0)</f>
        <v>0</v>
      </c>
      <c r="BF136" s="175">
        <f>IF(N136="snížená",J136,0)</f>
        <v>0</v>
      </c>
      <c r="BG136" s="175">
        <f>IF(N136="zákl. přenesená",J136,0)</f>
        <v>0</v>
      </c>
      <c r="BH136" s="175">
        <f>IF(N136="sníž. přenesená",J136,0)</f>
        <v>0</v>
      </c>
      <c r="BI136" s="175">
        <f>IF(N136="nulová",J136,0)</f>
        <v>0</v>
      </c>
      <c r="BJ136" s="18" t="s">
        <v>76</v>
      </c>
      <c r="BK136" s="175">
        <f>ROUND(I136*H136,2)</f>
        <v>0</v>
      </c>
      <c r="BL136" s="18" t="s">
        <v>86</v>
      </c>
      <c r="BM136" s="174" t="s">
        <v>104</v>
      </c>
    </row>
    <row r="137" s="2" customFormat="1">
      <c r="A137" s="31"/>
      <c r="B137" s="32"/>
      <c r="C137" s="31"/>
      <c r="D137" s="176" t="s">
        <v>162</v>
      </c>
      <c r="E137" s="31"/>
      <c r="F137" s="177" t="s">
        <v>1341</v>
      </c>
      <c r="G137" s="31"/>
      <c r="H137" s="31"/>
      <c r="I137" s="31"/>
      <c r="J137" s="31"/>
      <c r="K137" s="31"/>
      <c r="L137" s="32"/>
      <c r="M137" s="178"/>
      <c r="N137" s="179"/>
      <c r="O137" s="69"/>
      <c r="P137" s="69"/>
      <c r="Q137" s="69"/>
      <c r="R137" s="69"/>
      <c r="S137" s="69"/>
      <c r="T137" s="70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T137" s="18" t="s">
        <v>162</v>
      </c>
      <c r="AU137" s="18" t="s">
        <v>80</v>
      </c>
    </row>
    <row r="138" s="2" customFormat="1" ht="21.75" customHeight="1">
      <c r="A138" s="31"/>
      <c r="B138" s="163"/>
      <c r="C138" s="164" t="s">
        <v>92</v>
      </c>
      <c r="D138" s="164" t="s">
        <v>158</v>
      </c>
      <c r="E138" s="165" t="s">
        <v>1342</v>
      </c>
      <c r="F138" s="166" t="s">
        <v>1343</v>
      </c>
      <c r="G138" s="167" t="s">
        <v>234</v>
      </c>
      <c r="H138" s="168">
        <v>32</v>
      </c>
      <c r="I138" s="169">
        <v>0</v>
      </c>
      <c r="J138" s="169">
        <f>ROUND(I138*H138,2)</f>
        <v>0</v>
      </c>
      <c r="K138" s="166" t="s">
        <v>1</v>
      </c>
      <c r="L138" s="32"/>
      <c r="M138" s="170" t="s">
        <v>1</v>
      </c>
      <c r="N138" s="171" t="s">
        <v>36</v>
      </c>
      <c r="O138" s="172">
        <v>0</v>
      </c>
      <c r="P138" s="172">
        <f>O138*H138</f>
        <v>0</v>
      </c>
      <c r="Q138" s="172">
        <v>0</v>
      </c>
      <c r="R138" s="172">
        <f>Q138*H138</f>
        <v>0</v>
      </c>
      <c r="S138" s="172">
        <v>0</v>
      </c>
      <c r="T138" s="173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4" t="s">
        <v>86</v>
      </c>
      <c r="AT138" s="174" t="s">
        <v>158</v>
      </c>
      <c r="AU138" s="174" t="s">
        <v>80</v>
      </c>
      <c r="AY138" s="18" t="s">
        <v>156</v>
      </c>
      <c r="BE138" s="175">
        <f>IF(N138="základní",J138,0)</f>
        <v>0</v>
      </c>
      <c r="BF138" s="175">
        <f>IF(N138="snížená",J138,0)</f>
        <v>0</v>
      </c>
      <c r="BG138" s="175">
        <f>IF(N138="zákl. přenesená",J138,0)</f>
        <v>0</v>
      </c>
      <c r="BH138" s="175">
        <f>IF(N138="sníž. přenesená",J138,0)</f>
        <v>0</v>
      </c>
      <c r="BI138" s="175">
        <f>IF(N138="nulová",J138,0)</f>
        <v>0</v>
      </c>
      <c r="BJ138" s="18" t="s">
        <v>76</v>
      </c>
      <c r="BK138" s="175">
        <f>ROUND(I138*H138,2)</f>
        <v>0</v>
      </c>
      <c r="BL138" s="18" t="s">
        <v>86</v>
      </c>
      <c r="BM138" s="174" t="s">
        <v>8</v>
      </c>
    </row>
    <row r="139" s="2" customFormat="1">
      <c r="A139" s="31"/>
      <c r="B139" s="32"/>
      <c r="C139" s="31"/>
      <c r="D139" s="176" t="s">
        <v>162</v>
      </c>
      <c r="E139" s="31"/>
      <c r="F139" s="177" t="s">
        <v>1343</v>
      </c>
      <c r="G139" s="31"/>
      <c r="H139" s="31"/>
      <c r="I139" s="31"/>
      <c r="J139" s="31"/>
      <c r="K139" s="31"/>
      <c r="L139" s="32"/>
      <c r="M139" s="178"/>
      <c r="N139" s="179"/>
      <c r="O139" s="69"/>
      <c r="P139" s="69"/>
      <c r="Q139" s="69"/>
      <c r="R139" s="69"/>
      <c r="S139" s="69"/>
      <c r="T139" s="70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T139" s="18" t="s">
        <v>162</v>
      </c>
      <c r="AU139" s="18" t="s">
        <v>80</v>
      </c>
    </row>
    <row r="140" s="2" customFormat="1" ht="21.75" customHeight="1">
      <c r="A140" s="31"/>
      <c r="B140" s="163"/>
      <c r="C140" s="164" t="s">
        <v>95</v>
      </c>
      <c r="D140" s="164" t="s">
        <v>158</v>
      </c>
      <c r="E140" s="165" t="s">
        <v>1344</v>
      </c>
      <c r="F140" s="166" t="s">
        <v>1345</v>
      </c>
      <c r="G140" s="167" t="s">
        <v>234</v>
      </c>
      <c r="H140" s="168">
        <v>5</v>
      </c>
      <c r="I140" s="169">
        <v>0</v>
      </c>
      <c r="J140" s="169">
        <f>ROUND(I140*H140,2)</f>
        <v>0</v>
      </c>
      <c r="K140" s="166" t="s">
        <v>1</v>
      </c>
      <c r="L140" s="32"/>
      <c r="M140" s="170" t="s">
        <v>1</v>
      </c>
      <c r="N140" s="171" t="s">
        <v>36</v>
      </c>
      <c r="O140" s="172">
        <v>0</v>
      </c>
      <c r="P140" s="172">
        <f>O140*H140</f>
        <v>0</v>
      </c>
      <c r="Q140" s="172">
        <v>0</v>
      </c>
      <c r="R140" s="172">
        <f>Q140*H140</f>
        <v>0</v>
      </c>
      <c r="S140" s="172">
        <v>0</v>
      </c>
      <c r="T140" s="173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4" t="s">
        <v>86</v>
      </c>
      <c r="AT140" s="174" t="s">
        <v>158</v>
      </c>
      <c r="AU140" s="174" t="s">
        <v>80</v>
      </c>
      <c r="AY140" s="18" t="s">
        <v>156</v>
      </c>
      <c r="BE140" s="175">
        <f>IF(N140="základní",J140,0)</f>
        <v>0</v>
      </c>
      <c r="BF140" s="175">
        <f>IF(N140="snížená",J140,0)</f>
        <v>0</v>
      </c>
      <c r="BG140" s="175">
        <f>IF(N140="zákl. přenesená",J140,0)</f>
        <v>0</v>
      </c>
      <c r="BH140" s="175">
        <f>IF(N140="sníž. přenesená",J140,0)</f>
        <v>0</v>
      </c>
      <c r="BI140" s="175">
        <f>IF(N140="nulová",J140,0)</f>
        <v>0</v>
      </c>
      <c r="BJ140" s="18" t="s">
        <v>76</v>
      </c>
      <c r="BK140" s="175">
        <f>ROUND(I140*H140,2)</f>
        <v>0</v>
      </c>
      <c r="BL140" s="18" t="s">
        <v>86</v>
      </c>
      <c r="BM140" s="174" t="s">
        <v>188</v>
      </c>
    </row>
    <row r="141" s="2" customFormat="1">
      <c r="A141" s="31"/>
      <c r="B141" s="32"/>
      <c r="C141" s="31"/>
      <c r="D141" s="176" t="s">
        <v>162</v>
      </c>
      <c r="E141" s="31"/>
      <c r="F141" s="177" t="s">
        <v>1345</v>
      </c>
      <c r="G141" s="31"/>
      <c r="H141" s="31"/>
      <c r="I141" s="31"/>
      <c r="J141" s="31"/>
      <c r="K141" s="31"/>
      <c r="L141" s="32"/>
      <c r="M141" s="178"/>
      <c r="N141" s="179"/>
      <c r="O141" s="69"/>
      <c r="P141" s="69"/>
      <c r="Q141" s="69"/>
      <c r="R141" s="69"/>
      <c r="S141" s="69"/>
      <c r="T141" s="70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T141" s="18" t="s">
        <v>162</v>
      </c>
      <c r="AU141" s="18" t="s">
        <v>80</v>
      </c>
    </row>
    <row r="142" s="2" customFormat="1" ht="21.75" customHeight="1">
      <c r="A142" s="31"/>
      <c r="B142" s="163"/>
      <c r="C142" s="164" t="s">
        <v>177</v>
      </c>
      <c r="D142" s="164" t="s">
        <v>158</v>
      </c>
      <c r="E142" s="165" t="s">
        <v>1346</v>
      </c>
      <c r="F142" s="166" t="s">
        <v>1347</v>
      </c>
      <c r="G142" s="167" t="s">
        <v>234</v>
      </c>
      <c r="H142" s="168">
        <v>3</v>
      </c>
      <c r="I142" s="169">
        <v>0</v>
      </c>
      <c r="J142" s="169">
        <f>ROUND(I142*H142,2)</f>
        <v>0</v>
      </c>
      <c r="K142" s="166" t="s">
        <v>1</v>
      </c>
      <c r="L142" s="32"/>
      <c r="M142" s="170" t="s">
        <v>1</v>
      </c>
      <c r="N142" s="171" t="s">
        <v>36</v>
      </c>
      <c r="O142" s="172">
        <v>0</v>
      </c>
      <c r="P142" s="172">
        <f>O142*H142</f>
        <v>0</v>
      </c>
      <c r="Q142" s="172">
        <v>0</v>
      </c>
      <c r="R142" s="172">
        <f>Q142*H142</f>
        <v>0</v>
      </c>
      <c r="S142" s="172">
        <v>0</v>
      </c>
      <c r="T142" s="173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4" t="s">
        <v>86</v>
      </c>
      <c r="AT142" s="174" t="s">
        <v>158</v>
      </c>
      <c r="AU142" s="174" t="s">
        <v>80</v>
      </c>
      <c r="AY142" s="18" t="s">
        <v>156</v>
      </c>
      <c r="BE142" s="175">
        <f>IF(N142="základní",J142,0)</f>
        <v>0</v>
      </c>
      <c r="BF142" s="175">
        <f>IF(N142="snížená",J142,0)</f>
        <v>0</v>
      </c>
      <c r="BG142" s="175">
        <f>IF(N142="zákl. přenesená",J142,0)</f>
        <v>0</v>
      </c>
      <c r="BH142" s="175">
        <f>IF(N142="sníž. přenesená",J142,0)</f>
        <v>0</v>
      </c>
      <c r="BI142" s="175">
        <f>IF(N142="nulová",J142,0)</f>
        <v>0</v>
      </c>
      <c r="BJ142" s="18" t="s">
        <v>76</v>
      </c>
      <c r="BK142" s="175">
        <f>ROUND(I142*H142,2)</f>
        <v>0</v>
      </c>
      <c r="BL142" s="18" t="s">
        <v>86</v>
      </c>
      <c r="BM142" s="174" t="s">
        <v>193</v>
      </c>
    </row>
    <row r="143" s="2" customFormat="1">
      <c r="A143" s="31"/>
      <c r="B143" s="32"/>
      <c r="C143" s="31"/>
      <c r="D143" s="176" t="s">
        <v>162</v>
      </c>
      <c r="E143" s="31"/>
      <c r="F143" s="177" t="s">
        <v>1347</v>
      </c>
      <c r="G143" s="31"/>
      <c r="H143" s="31"/>
      <c r="I143" s="31"/>
      <c r="J143" s="31"/>
      <c r="K143" s="31"/>
      <c r="L143" s="32"/>
      <c r="M143" s="178"/>
      <c r="N143" s="179"/>
      <c r="O143" s="69"/>
      <c r="P143" s="69"/>
      <c r="Q143" s="69"/>
      <c r="R143" s="69"/>
      <c r="S143" s="69"/>
      <c r="T143" s="70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T143" s="18" t="s">
        <v>162</v>
      </c>
      <c r="AU143" s="18" t="s">
        <v>80</v>
      </c>
    </row>
    <row r="144" s="2" customFormat="1" ht="16.5" customHeight="1">
      <c r="A144" s="31"/>
      <c r="B144" s="163"/>
      <c r="C144" s="164" t="s">
        <v>98</v>
      </c>
      <c r="D144" s="164" t="s">
        <v>158</v>
      </c>
      <c r="E144" s="165" t="s">
        <v>1348</v>
      </c>
      <c r="F144" s="166" t="s">
        <v>1349</v>
      </c>
      <c r="G144" s="167" t="s">
        <v>427</v>
      </c>
      <c r="H144" s="168">
        <v>20</v>
      </c>
      <c r="I144" s="169">
        <v>0</v>
      </c>
      <c r="J144" s="169">
        <f>ROUND(I144*H144,2)</f>
        <v>0</v>
      </c>
      <c r="K144" s="166" t="s">
        <v>1</v>
      </c>
      <c r="L144" s="32"/>
      <c r="M144" s="170" t="s">
        <v>1</v>
      </c>
      <c r="N144" s="171" t="s">
        <v>36</v>
      </c>
      <c r="O144" s="172">
        <v>0</v>
      </c>
      <c r="P144" s="172">
        <f>O144*H144</f>
        <v>0</v>
      </c>
      <c r="Q144" s="172">
        <v>0</v>
      </c>
      <c r="R144" s="172">
        <f>Q144*H144</f>
        <v>0</v>
      </c>
      <c r="S144" s="172">
        <v>0</v>
      </c>
      <c r="T144" s="173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4" t="s">
        <v>86</v>
      </c>
      <c r="AT144" s="174" t="s">
        <v>158</v>
      </c>
      <c r="AU144" s="174" t="s">
        <v>80</v>
      </c>
      <c r="AY144" s="18" t="s">
        <v>156</v>
      </c>
      <c r="BE144" s="175">
        <f>IF(N144="základní",J144,0)</f>
        <v>0</v>
      </c>
      <c r="BF144" s="175">
        <f>IF(N144="snížená",J144,0)</f>
        <v>0</v>
      </c>
      <c r="BG144" s="175">
        <f>IF(N144="zákl. přenesená",J144,0)</f>
        <v>0</v>
      </c>
      <c r="BH144" s="175">
        <f>IF(N144="sníž. přenesená",J144,0)</f>
        <v>0</v>
      </c>
      <c r="BI144" s="175">
        <f>IF(N144="nulová",J144,0)</f>
        <v>0</v>
      </c>
      <c r="BJ144" s="18" t="s">
        <v>76</v>
      </c>
      <c r="BK144" s="175">
        <f>ROUND(I144*H144,2)</f>
        <v>0</v>
      </c>
      <c r="BL144" s="18" t="s">
        <v>86</v>
      </c>
      <c r="BM144" s="174" t="s">
        <v>198</v>
      </c>
    </row>
    <row r="145" s="2" customFormat="1">
      <c r="A145" s="31"/>
      <c r="B145" s="32"/>
      <c r="C145" s="31"/>
      <c r="D145" s="176" t="s">
        <v>162</v>
      </c>
      <c r="E145" s="31"/>
      <c r="F145" s="177" t="s">
        <v>1349</v>
      </c>
      <c r="G145" s="31"/>
      <c r="H145" s="31"/>
      <c r="I145" s="31"/>
      <c r="J145" s="31"/>
      <c r="K145" s="31"/>
      <c r="L145" s="32"/>
      <c r="M145" s="178"/>
      <c r="N145" s="179"/>
      <c r="O145" s="69"/>
      <c r="P145" s="69"/>
      <c r="Q145" s="69"/>
      <c r="R145" s="69"/>
      <c r="S145" s="69"/>
      <c r="T145" s="70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T145" s="18" t="s">
        <v>162</v>
      </c>
      <c r="AU145" s="18" t="s">
        <v>80</v>
      </c>
    </row>
    <row r="146" s="12" customFormat="1" ht="22.8" customHeight="1">
      <c r="A146" s="12"/>
      <c r="B146" s="151"/>
      <c r="C146" s="12"/>
      <c r="D146" s="152" t="s">
        <v>70</v>
      </c>
      <c r="E146" s="161" t="s">
        <v>1047</v>
      </c>
      <c r="F146" s="161" t="s">
        <v>1350</v>
      </c>
      <c r="G146" s="12"/>
      <c r="H146" s="12"/>
      <c r="I146" s="12"/>
      <c r="J146" s="162">
        <f>BK146</f>
        <v>0</v>
      </c>
      <c r="K146" s="12"/>
      <c r="L146" s="151"/>
      <c r="M146" s="155"/>
      <c r="N146" s="156"/>
      <c r="O146" s="156"/>
      <c r="P146" s="157">
        <f>SUM(P147:P152)</f>
        <v>0</v>
      </c>
      <c r="Q146" s="156"/>
      <c r="R146" s="157">
        <f>SUM(R147:R152)</f>
        <v>0</v>
      </c>
      <c r="S146" s="156"/>
      <c r="T146" s="158">
        <f>SUM(T147:T152)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52" t="s">
        <v>76</v>
      </c>
      <c r="AT146" s="159" t="s">
        <v>70</v>
      </c>
      <c r="AU146" s="159" t="s">
        <v>76</v>
      </c>
      <c r="AY146" s="152" t="s">
        <v>156</v>
      </c>
      <c r="BK146" s="160">
        <f>SUM(BK147:BK152)</f>
        <v>0</v>
      </c>
    </row>
    <row r="147" s="2" customFormat="1" ht="37.8" customHeight="1">
      <c r="A147" s="31"/>
      <c r="B147" s="163"/>
      <c r="C147" s="164" t="s">
        <v>104</v>
      </c>
      <c r="D147" s="164" t="s">
        <v>158</v>
      </c>
      <c r="E147" s="165" t="s">
        <v>1351</v>
      </c>
      <c r="F147" s="166" t="s">
        <v>1352</v>
      </c>
      <c r="G147" s="167" t="s">
        <v>427</v>
      </c>
      <c r="H147" s="168">
        <v>3</v>
      </c>
      <c r="I147" s="169">
        <v>0</v>
      </c>
      <c r="J147" s="169">
        <f>ROUND(I147*H147,2)</f>
        <v>0</v>
      </c>
      <c r="K147" s="166" t="s">
        <v>1</v>
      </c>
      <c r="L147" s="32"/>
      <c r="M147" s="170" t="s">
        <v>1</v>
      </c>
      <c r="N147" s="171" t="s">
        <v>36</v>
      </c>
      <c r="O147" s="172">
        <v>0</v>
      </c>
      <c r="P147" s="172">
        <f>O147*H147</f>
        <v>0</v>
      </c>
      <c r="Q147" s="172">
        <v>0</v>
      </c>
      <c r="R147" s="172">
        <f>Q147*H147</f>
        <v>0</v>
      </c>
      <c r="S147" s="172">
        <v>0</v>
      </c>
      <c r="T147" s="173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4" t="s">
        <v>86</v>
      </c>
      <c r="AT147" s="174" t="s">
        <v>158</v>
      </c>
      <c r="AU147" s="174" t="s">
        <v>80</v>
      </c>
      <c r="AY147" s="18" t="s">
        <v>156</v>
      </c>
      <c r="BE147" s="175">
        <f>IF(N147="základní",J147,0)</f>
        <v>0</v>
      </c>
      <c r="BF147" s="175">
        <f>IF(N147="snížená",J147,0)</f>
        <v>0</v>
      </c>
      <c r="BG147" s="175">
        <f>IF(N147="zákl. přenesená",J147,0)</f>
        <v>0</v>
      </c>
      <c r="BH147" s="175">
        <f>IF(N147="sníž. přenesená",J147,0)</f>
        <v>0</v>
      </c>
      <c r="BI147" s="175">
        <f>IF(N147="nulová",J147,0)</f>
        <v>0</v>
      </c>
      <c r="BJ147" s="18" t="s">
        <v>76</v>
      </c>
      <c r="BK147" s="175">
        <f>ROUND(I147*H147,2)</f>
        <v>0</v>
      </c>
      <c r="BL147" s="18" t="s">
        <v>86</v>
      </c>
      <c r="BM147" s="174" t="s">
        <v>202</v>
      </c>
    </row>
    <row r="148" s="2" customFormat="1">
      <c r="A148" s="31"/>
      <c r="B148" s="32"/>
      <c r="C148" s="31"/>
      <c r="D148" s="176" t="s">
        <v>162</v>
      </c>
      <c r="E148" s="31"/>
      <c r="F148" s="177" t="s">
        <v>1352</v>
      </c>
      <c r="G148" s="31"/>
      <c r="H148" s="31"/>
      <c r="I148" s="31"/>
      <c r="J148" s="31"/>
      <c r="K148" s="31"/>
      <c r="L148" s="32"/>
      <c r="M148" s="178"/>
      <c r="N148" s="179"/>
      <c r="O148" s="69"/>
      <c r="P148" s="69"/>
      <c r="Q148" s="69"/>
      <c r="R148" s="69"/>
      <c r="S148" s="69"/>
      <c r="T148" s="70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T148" s="18" t="s">
        <v>162</v>
      </c>
      <c r="AU148" s="18" t="s">
        <v>80</v>
      </c>
    </row>
    <row r="149" s="2" customFormat="1" ht="16.5" customHeight="1">
      <c r="A149" s="31"/>
      <c r="B149" s="163"/>
      <c r="C149" s="164" t="s">
        <v>107</v>
      </c>
      <c r="D149" s="164" t="s">
        <v>158</v>
      </c>
      <c r="E149" s="165" t="s">
        <v>1353</v>
      </c>
      <c r="F149" s="166" t="s">
        <v>1354</v>
      </c>
      <c r="G149" s="167" t="s">
        <v>1</v>
      </c>
      <c r="H149" s="168">
        <v>2</v>
      </c>
      <c r="I149" s="169">
        <v>0</v>
      </c>
      <c r="J149" s="169">
        <f>ROUND(I149*H149,2)</f>
        <v>0</v>
      </c>
      <c r="K149" s="166" t="s">
        <v>1</v>
      </c>
      <c r="L149" s="32"/>
      <c r="M149" s="170" t="s">
        <v>1</v>
      </c>
      <c r="N149" s="171" t="s">
        <v>36</v>
      </c>
      <c r="O149" s="172">
        <v>0</v>
      </c>
      <c r="P149" s="172">
        <f>O149*H149</f>
        <v>0</v>
      </c>
      <c r="Q149" s="172">
        <v>0</v>
      </c>
      <c r="R149" s="172">
        <f>Q149*H149</f>
        <v>0</v>
      </c>
      <c r="S149" s="172">
        <v>0</v>
      </c>
      <c r="T149" s="173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4" t="s">
        <v>86</v>
      </c>
      <c r="AT149" s="174" t="s">
        <v>158</v>
      </c>
      <c r="AU149" s="174" t="s">
        <v>80</v>
      </c>
      <c r="AY149" s="18" t="s">
        <v>156</v>
      </c>
      <c r="BE149" s="175">
        <f>IF(N149="základní",J149,0)</f>
        <v>0</v>
      </c>
      <c r="BF149" s="175">
        <f>IF(N149="snížená",J149,0)</f>
        <v>0</v>
      </c>
      <c r="BG149" s="175">
        <f>IF(N149="zákl. přenesená",J149,0)</f>
        <v>0</v>
      </c>
      <c r="BH149" s="175">
        <f>IF(N149="sníž. přenesená",J149,0)</f>
        <v>0</v>
      </c>
      <c r="BI149" s="175">
        <f>IF(N149="nulová",J149,0)</f>
        <v>0</v>
      </c>
      <c r="BJ149" s="18" t="s">
        <v>76</v>
      </c>
      <c r="BK149" s="175">
        <f>ROUND(I149*H149,2)</f>
        <v>0</v>
      </c>
      <c r="BL149" s="18" t="s">
        <v>86</v>
      </c>
      <c r="BM149" s="174" t="s">
        <v>208</v>
      </c>
    </row>
    <row r="150" s="2" customFormat="1">
      <c r="A150" s="31"/>
      <c r="B150" s="32"/>
      <c r="C150" s="31"/>
      <c r="D150" s="176" t="s">
        <v>162</v>
      </c>
      <c r="E150" s="31"/>
      <c r="F150" s="177" t="s">
        <v>1354</v>
      </c>
      <c r="G150" s="31"/>
      <c r="H150" s="31"/>
      <c r="I150" s="31"/>
      <c r="J150" s="31"/>
      <c r="K150" s="31"/>
      <c r="L150" s="32"/>
      <c r="M150" s="178"/>
      <c r="N150" s="179"/>
      <c r="O150" s="69"/>
      <c r="P150" s="69"/>
      <c r="Q150" s="69"/>
      <c r="R150" s="69"/>
      <c r="S150" s="69"/>
      <c r="T150" s="70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T150" s="18" t="s">
        <v>162</v>
      </c>
      <c r="AU150" s="18" t="s">
        <v>80</v>
      </c>
    </row>
    <row r="151" s="2" customFormat="1" ht="16.5" customHeight="1">
      <c r="A151" s="31"/>
      <c r="B151" s="163"/>
      <c r="C151" s="164" t="s">
        <v>8</v>
      </c>
      <c r="D151" s="164" t="s">
        <v>158</v>
      </c>
      <c r="E151" s="165" t="s">
        <v>1355</v>
      </c>
      <c r="F151" s="166" t="s">
        <v>1356</v>
      </c>
      <c r="G151" s="167" t="s">
        <v>427</v>
      </c>
      <c r="H151" s="168">
        <v>1</v>
      </c>
      <c r="I151" s="169">
        <v>0</v>
      </c>
      <c r="J151" s="169">
        <f>ROUND(I151*H151,2)</f>
        <v>0</v>
      </c>
      <c r="K151" s="166" t="s">
        <v>1</v>
      </c>
      <c r="L151" s="32"/>
      <c r="M151" s="170" t="s">
        <v>1</v>
      </c>
      <c r="N151" s="171" t="s">
        <v>36</v>
      </c>
      <c r="O151" s="172">
        <v>0</v>
      </c>
      <c r="P151" s="172">
        <f>O151*H151</f>
        <v>0</v>
      </c>
      <c r="Q151" s="172">
        <v>0</v>
      </c>
      <c r="R151" s="172">
        <f>Q151*H151</f>
        <v>0</v>
      </c>
      <c r="S151" s="172">
        <v>0</v>
      </c>
      <c r="T151" s="173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4" t="s">
        <v>86</v>
      </c>
      <c r="AT151" s="174" t="s">
        <v>158</v>
      </c>
      <c r="AU151" s="174" t="s">
        <v>80</v>
      </c>
      <c r="AY151" s="18" t="s">
        <v>156</v>
      </c>
      <c r="BE151" s="175">
        <f>IF(N151="základní",J151,0)</f>
        <v>0</v>
      </c>
      <c r="BF151" s="175">
        <f>IF(N151="snížená",J151,0)</f>
        <v>0</v>
      </c>
      <c r="BG151" s="175">
        <f>IF(N151="zákl. přenesená",J151,0)</f>
        <v>0</v>
      </c>
      <c r="BH151" s="175">
        <f>IF(N151="sníž. přenesená",J151,0)</f>
        <v>0</v>
      </c>
      <c r="BI151" s="175">
        <f>IF(N151="nulová",J151,0)</f>
        <v>0</v>
      </c>
      <c r="BJ151" s="18" t="s">
        <v>76</v>
      </c>
      <c r="BK151" s="175">
        <f>ROUND(I151*H151,2)</f>
        <v>0</v>
      </c>
      <c r="BL151" s="18" t="s">
        <v>86</v>
      </c>
      <c r="BM151" s="174" t="s">
        <v>213</v>
      </c>
    </row>
    <row r="152" s="2" customFormat="1">
      <c r="A152" s="31"/>
      <c r="B152" s="32"/>
      <c r="C152" s="31"/>
      <c r="D152" s="176" t="s">
        <v>162</v>
      </c>
      <c r="E152" s="31"/>
      <c r="F152" s="177" t="s">
        <v>1356</v>
      </c>
      <c r="G152" s="31"/>
      <c r="H152" s="31"/>
      <c r="I152" s="31"/>
      <c r="J152" s="31"/>
      <c r="K152" s="31"/>
      <c r="L152" s="32"/>
      <c r="M152" s="178"/>
      <c r="N152" s="179"/>
      <c r="O152" s="69"/>
      <c r="P152" s="69"/>
      <c r="Q152" s="69"/>
      <c r="R152" s="69"/>
      <c r="S152" s="69"/>
      <c r="T152" s="70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T152" s="18" t="s">
        <v>162</v>
      </c>
      <c r="AU152" s="18" t="s">
        <v>80</v>
      </c>
    </row>
    <row r="153" s="12" customFormat="1" ht="22.8" customHeight="1">
      <c r="A153" s="12"/>
      <c r="B153" s="151"/>
      <c r="C153" s="12"/>
      <c r="D153" s="152" t="s">
        <v>70</v>
      </c>
      <c r="E153" s="161" t="s">
        <v>811</v>
      </c>
      <c r="F153" s="161" t="s">
        <v>829</v>
      </c>
      <c r="G153" s="12"/>
      <c r="H153" s="12"/>
      <c r="I153" s="12"/>
      <c r="J153" s="162">
        <f>BK153</f>
        <v>0</v>
      </c>
      <c r="K153" s="12"/>
      <c r="L153" s="151"/>
      <c r="M153" s="155"/>
      <c r="N153" s="156"/>
      <c r="O153" s="156"/>
      <c r="P153" s="157">
        <f>SUM(P154:P161)</f>
        <v>0</v>
      </c>
      <c r="Q153" s="156"/>
      <c r="R153" s="157">
        <f>SUM(R154:R161)</f>
        <v>0</v>
      </c>
      <c r="S153" s="156"/>
      <c r="T153" s="158">
        <f>SUM(T154:T161)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52" t="s">
        <v>76</v>
      </c>
      <c r="AT153" s="159" t="s">
        <v>70</v>
      </c>
      <c r="AU153" s="159" t="s">
        <v>76</v>
      </c>
      <c r="AY153" s="152" t="s">
        <v>156</v>
      </c>
      <c r="BK153" s="160">
        <f>SUM(BK154:BK161)</f>
        <v>0</v>
      </c>
    </row>
    <row r="154" s="2" customFormat="1" ht="16.5" customHeight="1">
      <c r="A154" s="31"/>
      <c r="B154" s="163"/>
      <c r="C154" s="164" t="s">
        <v>215</v>
      </c>
      <c r="D154" s="164" t="s">
        <v>158</v>
      </c>
      <c r="E154" s="165" t="s">
        <v>1357</v>
      </c>
      <c r="F154" s="166" t="s">
        <v>1358</v>
      </c>
      <c r="G154" s="167" t="s">
        <v>234</v>
      </c>
      <c r="H154" s="168">
        <v>92</v>
      </c>
      <c r="I154" s="169">
        <v>0</v>
      </c>
      <c r="J154" s="169">
        <f>ROUND(I154*H154,2)</f>
        <v>0</v>
      </c>
      <c r="K154" s="166" t="s">
        <v>1</v>
      </c>
      <c r="L154" s="32"/>
      <c r="M154" s="170" t="s">
        <v>1</v>
      </c>
      <c r="N154" s="171" t="s">
        <v>36</v>
      </c>
      <c r="O154" s="172">
        <v>0</v>
      </c>
      <c r="P154" s="172">
        <f>O154*H154</f>
        <v>0</v>
      </c>
      <c r="Q154" s="172">
        <v>0</v>
      </c>
      <c r="R154" s="172">
        <f>Q154*H154</f>
        <v>0</v>
      </c>
      <c r="S154" s="172">
        <v>0</v>
      </c>
      <c r="T154" s="173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4" t="s">
        <v>86</v>
      </c>
      <c r="AT154" s="174" t="s">
        <v>158</v>
      </c>
      <c r="AU154" s="174" t="s">
        <v>80</v>
      </c>
      <c r="AY154" s="18" t="s">
        <v>156</v>
      </c>
      <c r="BE154" s="175">
        <f>IF(N154="základní",J154,0)</f>
        <v>0</v>
      </c>
      <c r="BF154" s="175">
        <f>IF(N154="snížená",J154,0)</f>
        <v>0</v>
      </c>
      <c r="BG154" s="175">
        <f>IF(N154="zákl. přenesená",J154,0)</f>
        <v>0</v>
      </c>
      <c r="BH154" s="175">
        <f>IF(N154="sníž. přenesená",J154,0)</f>
        <v>0</v>
      </c>
      <c r="BI154" s="175">
        <f>IF(N154="nulová",J154,0)</f>
        <v>0</v>
      </c>
      <c r="BJ154" s="18" t="s">
        <v>76</v>
      </c>
      <c r="BK154" s="175">
        <f>ROUND(I154*H154,2)</f>
        <v>0</v>
      </c>
      <c r="BL154" s="18" t="s">
        <v>86</v>
      </c>
      <c r="BM154" s="174" t="s">
        <v>218</v>
      </c>
    </row>
    <row r="155" s="2" customFormat="1">
      <c r="A155" s="31"/>
      <c r="B155" s="32"/>
      <c r="C155" s="31"/>
      <c r="D155" s="176" t="s">
        <v>162</v>
      </c>
      <c r="E155" s="31"/>
      <c r="F155" s="177" t="s">
        <v>1358</v>
      </c>
      <c r="G155" s="31"/>
      <c r="H155" s="31"/>
      <c r="I155" s="31"/>
      <c r="J155" s="31"/>
      <c r="K155" s="31"/>
      <c r="L155" s="32"/>
      <c r="M155" s="178"/>
      <c r="N155" s="179"/>
      <c r="O155" s="69"/>
      <c r="P155" s="69"/>
      <c r="Q155" s="69"/>
      <c r="R155" s="69"/>
      <c r="S155" s="69"/>
      <c r="T155" s="70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T155" s="18" t="s">
        <v>162</v>
      </c>
      <c r="AU155" s="18" t="s">
        <v>80</v>
      </c>
    </row>
    <row r="156" s="2" customFormat="1" ht="16.5" customHeight="1">
      <c r="A156" s="31"/>
      <c r="B156" s="163"/>
      <c r="C156" s="164" t="s">
        <v>188</v>
      </c>
      <c r="D156" s="164" t="s">
        <v>158</v>
      </c>
      <c r="E156" s="165" t="s">
        <v>1359</v>
      </c>
      <c r="F156" s="166" t="s">
        <v>1360</v>
      </c>
      <c r="G156" s="167" t="s">
        <v>427</v>
      </c>
      <c r="H156" s="168">
        <v>2</v>
      </c>
      <c r="I156" s="169">
        <v>0</v>
      </c>
      <c r="J156" s="169">
        <f>ROUND(I156*H156,2)</f>
        <v>0</v>
      </c>
      <c r="K156" s="166" t="s">
        <v>1</v>
      </c>
      <c r="L156" s="32"/>
      <c r="M156" s="170" t="s">
        <v>1</v>
      </c>
      <c r="N156" s="171" t="s">
        <v>36</v>
      </c>
      <c r="O156" s="172">
        <v>0</v>
      </c>
      <c r="P156" s="172">
        <f>O156*H156</f>
        <v>0</v>
      </c>
      <c r="Q156" s="172">
        <v>0</v>
      </c>
      <c r="R156" s="172">
        <f>Q156*H156</f>
        <v>0</v>
      </c>
      <c r="S156" s="172">
        <v>0</v>
      </c>
      <c r="T156" s="173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4" t="s">
        <v>86</v>
      </c>
      <c r="AT156" s="174" t="s">
        <v>158</v>
      </c>
      <c r="AU156" s="174" t="s">
        <v>80</v>
      </c>
      <c r="AY156" s="18" t="s">
        <v>156</v>
      </c>
      <c r="BE156" s="175">
        <f>IF(N156="základní",J156,0)</f>
        <v>0</v>
      </c>
      <c r="BF156" s="175">
        <f>IF(N156="snížená",J156,0)</f>
        <v>0</v>
      </c>
      <c r="BG156" s="175">
        <f>IF(N156="zákl. přenesená",J156,0)</f>
        <v>0</v>
      </c>
      <c r="BH156" s="175">
        <f>IF(N156="sníž. přenesená",J156,0)</f>
        <v>0</v>
      </c>
      <c r="BI156" s="175">
        <f>IF(N156="nulová",J156,0)</f>
        <v>0</v>
      </c>
      <c r="BJ156" s="18" t="s">
        <v>76</v>
      </c>
      <c r="BK156" s="175">
        <f>ROUND(I156*H156,2)</f>
        <v>0</v>
      </c>
      <c r="BL156" s="18" t="s">
        <v>86</v>
      </c>
      <c r="BM156" s="174" t="s">
        <v>222</v>
      </c>
    </row>
    <row r="157" s="2" customFormat="1">
      <c r="A157" s="31"/>
      <c r="B157" s="32"/>
      <c r="C157" s="31"/>
      <c r="D157" s="176" t="s">
        <v>162</v>
      </c>
      <c r="E157" s="31"/>
      <c r="F157" s="177" t="s">
        <v>1360</v>
      </c>
      <c r="G157" s="31"/>
      <c r="H157" s="31"/>
      <c r="I157" s="31"/>
      <c r="J157" s="31"/>
      <c r="K157" s="31"/>
      <c r="L157" s="32"/>
      <c r="M157" s="178"/>
      <c r="N157" s="179"/>
      <c r="O157" s="69"/>
      <c r="P157" s="69"/>
      <c r="Q157" s="69"/>
      <c r="R157" s="69"/>
      <c r="S157" s="69"/>
      <c r="T157" s="70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T157" s="18" t="s">
        <v>162</v>
      </c>
      <c r="AU157" s="18" t="s">
        <v>80</v>
      </c>
    </row>
    <row r="158" s="2" customFormat="1" ht="21.75" customHeight="1">
      <c r="A158" s="31"/>
      <c r="B158" s="163"/>
      <c r="C158" s="164" t="s">
        <v>226</v>
      </c>
      <c r="D158" s="164" t="s">
        <v>158</v>
      </c>
      <c r="E158" s="165" t="s">
        <v>1361</v>
      </c>
      <c r="F158" s="166" t="s">
        <v>1362</v>
      </c>
      <c r="G158" s="167" t="s">
        <v>427</v>
      </c>
      <c r="H158" s="168">
        <v>1</v>
      </c>
      <c r="I158" s="169">
        <v>0</v>
      </c>
      <c r="J158" s="169">
        <f>ROUND(I158*H158,2)</f>
        <v>0</v>
      </c>
      <c r="K158" s="166" t="s">
        <v>1</v>
      </c>
      <c r="L158" s="32"/>
      <c r="M158" s="170" t="s">
        <v>1</v>
      </c>
      <c r="N158" s="171" t="s">
        <v>36</v>
      </c>
      <c r="O158" s="172">
        <v>0</v>
      </c>
      <c r="P158" s="172">
        <f>O158*H158</f>
        <v>0</v>
      </c>
      <c r="Q158" s="172">
        <v>0</v>
      </c>
      <c r="R158" s="172">
        <f>Q158*H158</f>
        <v>0</v>
      </c>
      <c r="S158" s="172">
        <v>0</v>
      </c>
      <c r="T158" s="173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4" t="s">
        <v>86</v>
      </c>
      <c r="AT158" s="174" t="s">
        <v>158</v>
      </c>
      <c r="AU158" s="174" t="s">
        <v>80</v>
      </c>
      <c r="AY158" s="18" t="s">
        <v>156</v>
      </c>
      <c r="BE158" s="175">
        <f>IF(N158="základní",J158,0)</f>
        <v>0</v>
      </c>
      <c r="BF158" s="175">
        <f>IF(N158="snížená",J158,0)</f>
        <v>0</v>
      </c>
      <c r="BG158" s="175">
        <f>IF(N158="zákl. přenesená",J158,0)</f>
        <v>0</v>
      </c>
      <c r="BH158" s="175">
        <f>IF(N158="sníž. přenesená",J158,0)</f>
        <v>0</v>
      </c>
      <c r="BI158" s="175">
        <f>IF(N158="nulová",J158,0)</f>
        <v>0</v>
      </c>
      <c r="BJ158" s="18" t="s">
        <v>76</v>
      </c>
      <c r="BK158" s="175">
        <f>ROUND(I158*H158,2)</f>
        <v>0</v>
      </c>
      <c r="BL158" s="18" t="s">
        <v>86</v>
      </c>
      <c r="BM158" s="174" t="s">
        <v>229</v>
      </c>
    </row>
    <row r="159" s="2" customFormat="1">
      <c r="A159" s="31"/>
      <c r="B159" s="32"/>
      <c r="C159" s="31"/>
      <c r="D159" s="176" t="s">
        <v>162</v>
      </c>
      <c r="E159" s="31"/>
      <c r="F159" s="177" t="s">
        <v>1362</v>
      </c>
      <c r="G159" s="31"/>
      <c r="H159" s="31"/>
      <c r="I159" s="31"/>
      <c r="J159" s="31"/>
      <c r="K159" s="31"/>
      <c r="L159" s="32"/>
      <c r="M159" s="178"/>
      <c r="N159" s="179"/>
      <c r="O159" s="69"/>
      <c r="P159" s="69"/>
      <c r="Q159" s="69"/>
      <c r="R159" s="69"/>
      <c r="S159" s="69"/>
      <c r="T159" s="70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T159" s="18" t="s">
        <v>162</v>
      </c>
      <c r="AU159" s="18" t="s">
        <v>80</v>
      </c>
    </row>
    <row r="160" s="2" customFormat="1" ht="16.5" customHeight="1">
      <c r="A160" s="31"/>
      <c r="B160" s="163"/>
      <c r="C160" s="164" t="s">
        <v>193</v>
      </c>
      <c r="D160" s="164" t="s">
        <v>158</v>
      </c>
      <c r="E160" s="165" t="s">
        <v>1363</v>
      </c>
      <c r="F160" s="166" t="s">
        <v>1364</v>
      </c>
      <c r="G160" s="167" t="s">
        <v>427</v>
      </c>
      <c r="H160" s="168">
        <v>1</v>
      </c>
      <c r="I160" s="169">
        <v>0</v>
      </c>
      <c r="J160" s="169">
        <f>ROUND(I160*H160,2)</f>
        <v>0</v>
      </c>
      <c r="K160" s="166" t="s">
        <v>1</v>
      </c>
      <c r="L160" s="32"/>
      <c r="M160" s="170" t="s">
        <v>1</v>
      </c>
      <c r="N160" s="171" t="s">
        <v>36</v>
      </c>
      <c r="O160" s="172">
        <v>0</v>
      </c>
      <c r="P160" s="172">
        <f>O160*H160</f>
        <v>0</v>
      </c>
      <c r="Q160" s="172">
        <v>0</v>
      </c>
      <c r="R160" s="172">
        <f>Q160*H160</f>
        <v>0</v>
      </c>
      <c r="S160" s="172">
        <v>0</v>
      </c>
      <c r="T160" s="173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4" t="s">
        <v>86</v>
      </c>
      <c r="AT160" s="174" t="s">
        <v>158</v>
      </c>
      <c r="AU160" s="174" t="s">
        <v>80</v>
      </c>
      <c r="AY160" s="18" t="s">
        <v>156</v>
      </c>
      <c r="BE160" s="175">
        <f>IF(N160="základní",J160,0)</f>
        <v>0</v>
      </c>
      <c r="BF160" s="175">
        <f>IF(N160="snížená",J160,0)</f>
        <v>0</v>
      </c>
      <c r="BG160" s="175">
        <f>IF(N160="zákl. přenesená",J160,0)</f>
        <v>0</v>
      </c>
      <c r="BH160" s="175">
        <f>IF(N160="sníž. přenesená",J160,0)</f>
        <v>0</v>
      </c>
      <c r="BI160" s="175">
        <f>IF(N160="nulová",J160,0)</f>
        <v>0</v>
      </c>
      <c r="BJ160" s="18" t="s">
        <v>76</v>
      </c>
      <c r="BK160" s="175">
        <f>ROUND(I160*H160,2)</f>
        <v>0</v>
      </c>
      <c r="BL160" s="18" t="s">
        <v>86</v>
      </c>
      <c r="BM160" s="174" t="s">
        <v>235</v>
      </c>
    </row>
    <row r="161" s="2" customFormat="1">
      <c r="A161" s="31"/>
      <c r="B161" s="32"/>
      <c r="C161" s="31"/>
      <c r="D161" s="176" t="s">
        <v>162</v>
      </c>
      <c r="E161" s="31"/>
      <c r="F161" s="177" t="s">
        <v>1364</v>
      </c>
      <c r="G161" s="31"/>
      <c r="H161" s="31"/>
      <c r="I161" s="31"/>
      <c r="J161" s="31"/>
      <c r="K161" s="31"/>
      <c r="L161" s="32"/>
      <c r="M161" s="178"/>
      <c r="N161" s="179"/>
      <c r="O161" s="69"/>
      <c r="P161" s="69"/>
      <c r="Q161" s="69"/>
      <c r="R161" s="69"/>
      <c r="S161" s="69"/>
      <c r="T161" s="70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T161" s="18" t="s">
        <v>162</v>
      </c>
      <c r="AU161" s="18" t="s">
        <v>80</v>
      </c>
    </row>
    <row r="162" s="12" customFormat="1" ht="25.92" customHeight="1">
      <c r="A162" s="12"/>
      <c r="B162" s="151"/>
      <c r="C162" s="12"/>
      <c r="D162" s="152" t="s">
        <v>70</v>
      </c>
      <c r="E162" s="153" t="s">
        <v>1365</v>
      </c>
      <c r="F162" s="153" t="s">
        <v>1366</v>
      </c>
      <c r="G162" s="12"/>
      <c r="H162" s="12"/>
      <c r="I162" s="12"/>
      <c r="J162" s="154">
        <f>BK162</f>
        <v>0</v>
      </c>
      <c r="K162" s="12"/>
      <c r="L162" s="151"/>
      <c r="M162" s="155"/>
      <c r="N162" s="156"/>
      <c r="O162" s="156"/>
      <c r="P162" s="157">
        <f>P163+P174+P199</f>
        <v>0</v>
      </c>
      <c r="Q162" s="156"/>
      <c r="R162" s="157">
        <f>R163+R174+R199</f>
        <v>0</v>
      </c>
      <c r="S162" s="156"/>
      <c r="T162" s="158">
        <f>T163+T174+T199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52" t="s">
        <v>76</v>
      </c>
      <c r="AT162" s="159" t="s">
        <v>70</v>
      </c>
      <c r="AU162" s="159" t="s">
        <v>71</v>
      </c>
      <c r="AY162" s="152" t="s">
        <v>156</v>
      </c>
      <c r="BK162" s="160">
        <f>BK163+BK174+BK199</f>
        <v>0</v>
      </c>
    </row>
    <row r="163" s="12" customFormat="1" ht="22.8" customHeight="1">
      <c r="A163" s="12"/>
      <c r="B163" s="151"/>
      <c r="C163" s="12"/>
      <c r="D163" s="152" t="s">
        <v>70</v>
      </c>
      <c r="E163" s="161" t="s">
        <v>821</v>
      </c>
      <c r="F163" s="161" t="s">
        <v>1367</v>
      </c>
      <c r="G163" s="12"/>
      <c r="H163" s="12"/>
      <c r="I163" s="12"/>
      <c r="J163" s="162">
        <f>BK163</f>
        <v>0</v>
      </c>
      <c r="K163" s="12"/>
      <c r="L163" s="151"/>
      <c r="M163" s="155"/>
      <c r="N163" s="156"/>
      <c r="O163" s="156"/>
      <c r="P163" s="157">
        <f>SUM(P164:P173)</f>
        <v>0</v>
      </c>
      <c r="Q163" s="156"/>
      <c r="R163" s="157">
        <f>SUM(R164:R173)</f>
        <v>0</v>
      </c>
      <c r="S163" s="156"/>
      <c r="T163" s="158">
        <f>SUM(T164:T173)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52" t="s">
        <v>76</v>
      </c>
      <c r="AT163" s="159" t="s">
        <v>70</v>
      </c>
      <c r="AU163" s="159" t="s">
        <v>76</v>
      </c>
      <c r="AY163" s="152" t="s">
        <v>156</v>
      </c>
      <c r="BK163" s="160">
        <f>SUM(BK164:BK173)</f>
        <v>0</v>
      </c>
    </row>
    <row r="164" s="2" customFormat="1" ht="33" customHeight="1">
      <c r="A164" s="31"/>
      <c r="B164" s="163"/>
      <c r="C164" s="164" t="s">
        <v>238</v>
      </c>
      <c r="D164" s="164" t="s">
        <v>158</v>
      </c>
      <c r="E164" s="165" t="s">
        <v>1368</v>
      </c>
      <c r="F164" s="166" t="s">
        <v>1369</v>
      </c>
      <c r="G164" s="167" t="s">
        <v>234</v>
      </c>
      <c r="H164" s="168">
        <v>31</v>
      </c>
      <c r="I164" s="169">
        <v>0</v>
      </c>
      <c r="J164" s="169">
        <f>ROUND(I164*H164,2)</f>
        <v>0</v>
      </c>
      <c r="K164" s="166" t="s">
        <v>1</v>
      </c>
      <c r="L164" s="32"/>
      <c r="M164" s="170" t="s">
        <v>1</v>
      </c>
      <c r="N164" s="171" t="s">
        <v>36</v>
      </c>
      <c r="O164" s="172">
        <v>0</v>
      </c>
      <c r="P164" s="172">
        <f>O164*H164</f>
        <v>0</v>
      </c>
      <c r="Q164" s="172">
        <v>0</v>
      </c>
      <c r="R164" s="172">
        <f>Q164*H164</f>
        <v>0</v>
      </c>
      <c r="S164" s="172">
        <v>0</v>
      </c>
      <c r="T164" s="173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4" t="s">
        <v>86</v>
      </c>
      <c r="AT164" s="174" t="s">
        <v>158</v>
      </c>
      <c r="AU164" s="174" t="s">
        <v>80</v>
      </c>
      <c r="AY164" s="18" t="s">
        <v>156</v>
      </c>
      <c r="BE164" s="175">
        <f>IF(N164="základní",J164,0)</f>
        <v>0</v>
      </c>
      <c r="BF164" s="175">
        <f>IF(N164="snížená",J164,0)</f>
        <v>0</v>
      </c>
      <c r="BG164" s="175">
        <f>IF(N164="zákl. přenesená",J164,0)</f>
        <v>0</v>
      </c>
      <c r="BH164" s="175">
        <f>IF(N164="sníž. přenesená",J164,0)</f>
        <v>0</v>
      </c>
      <c r="BI164" s="175">
        <f>IF(N164="nulová",J164,0)</f>
        <v>0</v>
      </c>
      <c r="BJ164" s="18" t="s">
        <v>76</v>
      </c>
      <c r="BK164" s="175">
        <f>ROUND(I164*H164,2)</f>
        <v>0</v>
      </c>
      <c r="BL164" s="18" t="s">
        <v>86</v>
      </c>
      <c r="BM164" s="174" t="s">
        <v>242</v>
      </c>
    </row>
    <row r="165" s="2" customFormat="1">
      <c r="A165" s="31"/>
      <c r="B165" s="32"/>
      <c r="C165" s="31"/>
      <c r="D165" s="176" t="s">
        <v>162</v>
      </c>
      <c r="E165" s="31"/>
      <c r="F165" s="177" t="s">
        <v>1369</v>
      </c>
      <c r="G165" s="31"/>
      <c r="H165" s="31"/>
      <c r="I165" s="31"/>
      <c r="J165" s="31"/>
      <c r="K165" s="31"/>
      <c r="L165" s="32"/>
      <c r="M165" s="178"/>
      <c r="N165" s="179"/>
      <c r="O165" s="69"/>
      <c r="P165" s="69"/>
      <c r="Q165" s="69"/>
      <c r="R165" s="69"/>
      <c r="S165" s="69"/>
      <c r="T165" s="70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T165" s="18" t="s">
        <v>162</v>
      </c>
      <c r="AU165" s="18" t="s">
        <v>80</v>
      </c>
    </row>
    <row r="166" s="2" customFormat="1" ht="24.15" customHeight="1">
      <c r="A166" s="31"/>
      <c r="B166" s="163"/>
      <c r="C166" s="164" t="s">
        <v>198</v>
      </c>
      <c r="D166" s="164" t="s">
        <v>158</v>
      </c>
      <c r="E166" s="165" t="s">
        <v>1370</v>
      </c>
      <c r="F166" s="166" t="s">
        <v>1371</v>
      </c>
      <c r="G166" s="167" t="s">
        <v>234</v>
      </c>
      <c r="H166" s="168">
        <v>38</v>
      </c>
      <c r="I166" s="169">
        <v>0</v>
      </c>
      <c r="J166" s="169">
        <f>ROUND(I166*H166,2)</f>
        <v>0</v>
      </c>
      <c r="K166" s="166" t="s">
        <v>1</v>
      </c>
      <c r="L166" s="32"/>
      <c r="M166" s="170" t="s">
        <v>1</v>
      </c>
      <c r="N166" s="171" t="s">
        <v>36</v>
      </c>
      <c r="O166" s="172">
        <v>0</v>
      </c>
      <c r="P166" s="172">
        <f>O166*H166</f>
        <v>0</v>
      </c>
      <c r="Q166" s="172">
        <v>0</v>
      </c>
      <c r="R166" s="172">
        <f>Q166*H166</f>
        <v>0</v>
      </c>
      <c r="S166" s="172">
        <v>0</v>
      </c>
      <c r="T166" s="173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4" t="s">
        <v>86</v>
      </c>
      <c r="AT166" s="174" t="s">
        <v>158</v>
      </c>
      <c r="AU166" s="174" t="s">
        <v>80</v>
      </c>
      <c r="AY166" s="18" t="s">
        <v>156</v>
      </c>
      <c r="BE166" s="175">
        <f>IF(N166="základní",J166,0)</f>
        <v>0</v>
      </c>
      <c r="BF166" s="175">
        <f>IF(N166="snížená",J166,0)</f>
        <v>0</v>
      </c>
      <c r="BG166" s="175">
        <f>IF(N166="zákl. přenesená",J166,0)</f>
        <v>0</v>
      </c>
      <c r="BH166" s="175">
        <f>IF(N166="sníž. přenesená",J166,0)</f>
        <v>0</v>
      </c>
      <c r="BI166" s="175">
        <f>IF(N166="nulová",J166,0)</f>
        <v>0</v>
      </c>
      <c r="BJ166" s="18" t="s">
        <v>76</v>
      </c>
      <c r="BK166" s="175">
        <f>ROUND(I166*H166,2)</f>
        <v>0</v>
      </c>
      <c r="BL166" s="18" t="s">
        <v>86</v>
      </c>
      <c r="BM166" s="174" t="s">
        <v>247</v>
      </c>
    </row>
    <row r="167" s="2" customFormat="1">
      <c r="A167" s="31"/>
      <c r="B167" s="32"/>
      <c r="C167" s="31"/>
      <c r="D167" s="176" t="s">
        <v>162</v>
      </c>
      <c r="E167" s="31"/>
      <c r="F167" s="177" t="s">
        <v>1371</v>
      </c>
      <c r="G167" s="31"/>
      <c r="H167" s="31"/>
      <c r="I167" s="31"/>
      <c r="J167" s="31"/>
      <c r="K167" s="31"/>
      <c r="L167" s="32"/>
      <c r="M167" s="178"/>
      <c r="N167" s="179"/>
      <c r="O167" s="69"/>
      <c r="P167" s="69"/>
      <c r="Q167" s="69"/>
      <c r="R167" s="69"/>
      <c r="S167" s="69"/>
      <c r="T167" s="70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T167" s="18" t="s">
        <v>162</v>
      </c>
      <c r="AU167" s="18" t="s">
        <v>80</v>
      </c>
    </row>
    <row r="168" s="2" customFormat="1" ht="24.15" customHeight="1">
      <c r="A168" s="31"/>
      <c r="B168" s="163"/>
      <c r="C168" s="164" t="s">
        <v>249</v>
      </c>
      <c r="D168" s="164" t="s">
        <v>158</v>
      </c>
      <c r="E168" s="165" t="s">
        <v>1372</v>
      </c>
      <c r="F168" s="166" t="s">
        <v>1373</v>
      </c>
      <c r="G168" s="167" t="s">
        <v>234</v>
      </c>
      <c r="H168" s="168">
        <v>78</v>
      </c>
      <c r="I168" s="169">
        <v>0</v>
      </c>
      <c r="J168" s="169">
        <f>ROUND(I168*H168,2)</f>
        <v>0</v>
      </c>
      <c r="K168" s="166" t="s">
        <v>1</v>
      </c>
      <c r="L168" s="32"/>
      <c r="M168" s="170" t="s">
        <v>1</v>
      </c>
      <c r="N168" s="171" t="s">
        <v>36</v>
      </c>
      <c r="O168" s="172">
        <v>0</v>
      </c>
      <c r="P168" s="172">
        <f>O168*H168</f>
        <v>0</v>
      </c>
      <c r="Q168" s="172">
        <v>0</v>
      </c>
      <c r="R168" s="172">
        <f>Q168*H168</f>
        <v>0</v>
      </c>
      <c r="S168" s="172">
        <v>0</v>
      </c>
      <c r="T168" s="173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4" t="s">
        <v>86</v>
      </c>
      <c r="AT168" s="174" t="s">
        <v>158</v>
      </c>
      <c r="AU168" s="174" t="s">
        <v>80</v>
      </c>
      <c r="AY168" s="18" t="s">
        <v>156</v>
      </c>
      <c r="BE168" s="175">
        <f>IF(N168="základní",J168,0)</f>
        <v>0</v>
      </c>
      <c r="BF168" s="175">
        <f>IF(N168="snížená",J168,0)</f>
        <v>0</v>
      </c>
      <c r="BG168" s="175">
        <f>IF(N168="zákl. přenesená",J168,0)</f>
        <v>0</v>
      </c>
      <c r="BH168" s="175">
        <f>IF(N168="sníž. přenesená",J168,0)</f>
        <v>0</v>
      </c>
      <c r="BI168" s="175">
        <f>IF(N168="nulová",J168,0)</f>
        <v>0</v>
      </c>
      <c r="BJ168" s="18" t="s">
        <v>76</v>
      </c>
      <c r="BK168" s="175">
        <f>ROUND(I168*H168,2)</f>
        <v>0</v>
      </c>
      <c r="BL168" s="18" t="s">
        <v>86</v>
      </c>
      <c r="BM168" s="174" t="s">
        <v>252</v>
      </c>
    </row>
    <row r="169" s="2" customFormat="1">
      <c r="A169" s="31"/>
      <c r="B169" s="32"/>
      <c r="C169" s="31"/>
      <c r="D169" s="176" t="s">
        <v>162</v>
      </c>
      <c r="E169" s="31"/>
      <c r="F169" s="177" t="s">
        <v>1373</v>
      </c>
      <c r="G169" s="31"/>
      <c r="H169" s="31"/>
      <c r="I169" s="31"/>
      <c r="J169" s="31"/>
      <c r="K169" s="31"/>
      <c r="L169" s="32"/>
      <c r="M169" s="178"/>
      <c r="N169" s="179"/>
      <c r="O169" s="69"/>
      <c r="P169" s="69"/>
      <c r="Q169" s="69"/>
      <c r="R169" s="69"/>
      <c r="S169" s="69"/>
      <c r="T169" s="70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T169" s="18" t="s">
        <v>162</v>
      </c>
      <c r="AU169" s="18" t="s">
        <v>80</v>
      </c>
    </row>
    <row r="170" s="2" customFormat="1" ht="24.15" customHeight="1">
      <c r="A170" s="31"/>
      <c r="B170" s="163"/>
      <c r="C170" s="164" t="s">
        <v>202</v>
      </c>
      <c r="D170" s="164" t="s">
        <v>158</v>
      </c>
      <c r="E170" s="165" t="s">
        <v>1374</v>
      </c>
      <c r="F170" s="166" t="s">
        <v>1375</v>
      </c>
      <c r="G170" s="167" t="s">
        <v>234</v>
      </c>
      <c r="H170" s="168">
        <v>41</v>
      </c>
      <c r="I170" s="169">
        <v>0</v>
      </c>
      <c r="J170" s="169">
        <f>ROUND(I170*H170,2)</f>
        <v>0</v>
      </c>
      <c r="K170" s="166" t="s">
        <v>1</v>
      </c>
      <c r="L170" s="32"/>
      <c r="M170" s="170" t="s">
        <v>1</v>
      </c>
      <c r="N170" s="171" t="s">
        <v>36</v>
      </c>
      <c r="O170" s="172">
        <v>0</v>
      </c>
      <c r="P170" s="172">
        <f>O170*H170</f>
        <v>0</v>
      </c>
      <c r="Q170" s="172">
        <v>0</v>
      </c>
      <c r="R170" s="172">
        <f>Q170*H170</f>
        <v>0</v>
      </c>
      <c r="S170" s="172">
        <v>0</v>
      </c>
      <c r="T170" s="173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4" t="s">
        <v>86</v>
      </c>
      <c r="AT170" s="174" t="s">
        <v>158</v>
      </c>
      <c r="AU170" s="174" t="s">
        <v>80</v>
      </c>
      <c r="AY170" s="18" t="s">
        <v>156</v>
      </c>
      <c r="BE170" s="175">
        <f>IF(N170="základní",J170,0)</f>
        <v>0</v>
      </c>
      <c r="BF170" s="175">
        <f>IF(N170="snížená",J170,0)</f>
        <v>0</v>
      </c>
      <c r="BG170" s="175">
        <f>IF(N170="zákl. přenesená",J170,0)</f>
        <v>0</v>
      </c>
      <c r="BH170" s="175">
        <f>IF(N170="sníž. přenesená",J170,0)</f>
        <v>0</v>
      </c>
      <c r="BI170" s="175">
        <f>IF(N170="nulová",J170,0)</f>
        <v>0</v>
      </c>
      <c r="BJ170" s="18" t="s">
        <v>76</v>
      </c>
      <c r="BK170" s="175">
        <f>ROUND(I170*H170,2)</f>
        <v>0</v>
      </c>
      <c r="BL170" s="18" t="s">
        <v>86</v>
      </c>
      <c r="BM170" s="174" t="s">
        <v>257</v>
      </c>
    </row>
    <row r="171" s="2" customFormat="1">
      <c r="A171" s="31"/>
      <c r="B171" s="32"/>
      <c r="C171" s="31"/>
      <c r="D171" s="176" t="s">
        <v>162</v>
      </c>
      <c r="E171" s="31"/>
      <c r="F171" s="177" t="s">
        <v>1375</v>
      </c>
      <c r="G171" s="31"/>
      <c r="H171" s="31"/>
      <c r="I171" s="31"/>
      <c r="J171" s="31"/>
      <c r="K171" s="31"/>
      <c r="L171" s="32"/>
      <c r="M171" s="178"/>
      <c r="N171" s="179"/>
      <c r="O171" s="69"/>
      <c r="P171" s="69"/>
      <c r="Q171" s="69"/>
      <c r="R171" s="69"/>
      <c r="S171" s="69"/>
      <c r="T171" s="70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T171" s="18" t="s">
        <v>162</v>
      </c>
      <c r="AU171" s="18" t="s">
        <v>80</v>
      </c>
    </row>
    <row r="172" s="2" customFormat="1" ht="16.5" customHeight="1">
      <c r="A172" s="31"/>
      <c r="B172" s="163"/>
      <c r="C172" s="164" t="s">
        <v>7</v>
      </c>
      <c r="D172" s="164" t="s">
        <v>158</v>
      </c>
      <c r="E172" s="165" t="s">
        <v>1376</v>
      </c>
      <c r="F172" s="166" t="s">
        <v>1377</v>
      </c>
      <c r="G172" s="167" t="s">
        <v>427</v>
      </c>
      <c r="H172" s="168">
        <v>20</v>
      </c>
      <c r="I172" s="169">
        <v>0</v>
      </c>
      <c r="J172" s="169">
        <f>ROUND(I172*H172,2)</f>
        <v>0</v>
      </c>
      <c r="K172" s="166" t="s">
        <v>1</v>
      </c>
      <c r="L172" s="32"/>
      <c r="M172" s="170" t="s">
        <v>1</v>
      </c>
      <c r="N172" s="171" t="s">
        <v>36</v>
      </c>
      <c r="O172" s="172">
        <v>0</v>
      </c>
      <c r="P172" s="172">
        <f>O172*H172</f>
        <v>0</v>
      </c>
      <c r="Q172" s="172">
        <v>0</v>
      </c>
      <c r="R172" s="172">
        <f>Q172*H172</f>
        <v>0</v>
      </c>
      <c r="S172" s="172">
        <v>0</v>
      </c>
      <c r="T172" s="173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4" t="s">
        <v>86</v>
      </c>
      <c r="AT172" s="174" t="s">
        <v>158</v>
      </c>
      <c r="AU172" s="174" t="s">
        <v>80</v>
      </c>
      <c r="AY172" s="18" t="s">
        <v>156</v>
      </c>
      <c r="BE172" s="175">
        <f>IF(N172="základní",J172,0)</f>
        <v>0</v>
      </c>
      <c r="BF172" s="175">
        <f>IF(N172="snížená",J172,0)</f>
        <v>0</v>
      </c>
      <c r="BG172" s="175">
        <f>IF(N172="zákl. přenesená",J172,0)</f>
        <v>0</v>
      </c>
      <c r="BH172" s="175">
        <f>IF(N172="sníž. přenesená",J172,0)</f>
        <v>0</v>
      </c>
      <c r="BI172" s="175">
        <f>IF(N172="nulová",J172,0)</f>
        <v>0</v>
      </c>
      <c r="BJ172" s="18" t="s">
        <v>76</v>
      </c>
      <c r="BK172" s="175">
        <f>ROUND(I172*H172,2)</f>
        <v>0</v>
      </c>
      <c r="BL172" s="18" t="s">
        <v>86</v>
      </c>
      <c r="BM172" s="174" t="s">
        <v>261</v>
      </c>
    </row>
    <row r="173" s="2" customFormat="1">
      <c r="A173" s="31"/>
      <c r="B173" s="32"/>
      <c r="C173" s="31"/>
      <c r="D173" s="176" t="s">
        <v>162</v>
      </c>
      <c r="E173" s="31"/>
      <c r="F173" s="177" t="s">
        <v>1377</v>
      </c>
      <c r="G173" s="31"/>
      <c r="H173" s="31"/>
      <c r="I173" s="31"/>
      <c r="J173" s="31"/>
      <c r="K173" s="31"/>
      <c r="L173" s="32"/>
      <c r="M173" s="178"/>
      <c r="N173" s="179"/>
      <c r="O173" s="69"/>
      <c r="P173" s="69"/>
      <c r="Q173" s="69"/>
      <c r="R173" s="69"/>
      <c r="S173" s="69"/>
      <c r="T173" s="70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T173" s="18" t="s">
        <v>162</v>
      </c>
      <c r="AU173" s="18" t="s">
        <v>80</v>
      </c>
    </row>
    <row r="174" s="12" customFormat="1" ht="22.8" customHeight="1">
      <c r="A174" s="12"/>
      <c r="B174" s="151"/>
      <c r="C174" s="12"/>
      <c r="D174" s="152" t="s">
        <v>70</v>
      </c>
      <c r="E174" s="161" t="s">
        <v>1047</v>
      </c>
      <c r="F174" s="161" t="s">
        <v>1350</v>
      </c>
      <c r="G174" s="12"/>
      <c r="H174" s="12"/>
      <c r="I174" s="12"/>
      <c r="J174" s="162">
        <f>BK174</f>
        <v>0</v>
      </c>
      <c r="K174" s="12"/>
      <c r="L174" s="151"/>
      <c r="M174" s="155"/>
      <c r="N174" s="156"/>
      <c r="O174" s="156"/>
      <c r="P174" s="157">
        <f>SUM(P175:P198)</f>
        <v>0</v>
      </c>
      <c r="Q174" s="156"/>
      <c r="R174" s="157">
        <f>SUM(R175:R198)</f>
        <v>0</v>
      </c>
      <c r="S174" s="156"/>
      <c r="T174" s="158">
        <f>SUM(T175:T198)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52" t="s">
        <v>76</v>
      </c>
      <c r="AT174" s="159" t="s">
        <v>70</v>
      </c>
      <c r="AU174" s="159" t="s">
        <v>76</v>
      </c>
      <c r="AY174" s="152" t="s">
        <v>156</v>
      </c>
      <c r="BK174" s="160">
        <f>SUM(BK175:BK198)</f>
        <v>0</v>
      </c>
    </row>
    <row r="175" s="2" customFormat="1" ht="16.5" customHeight="1">
      <c r="A175" s="31"/>
      <c r="B175" s="163"/>
      <c r="C175" s="164" t="s">
        <v>208</v>
      </c>
      <c r="D175" s="164" t="s">
        <v>158</v>
      </c>
      <c r="E175" s="165" t="s">
        <v>1378</v>
      </c>
      <c r="F175" s="166" t="s">
        <v>1379</v>
      </c>
      <c r="G175" s="167" t="s">
        <v>427</v>
      </c>
      <c r="H175" s="168">
        <v>3</v>
      </c>
      <c r="I175" s="169">
        <v>0</v>
      </c>
      <c r="J175" s="169">
        <f>ROUND(I175*H175,2)</f>
        <v>0</v>
      </c>
      <c r="K175" s="166" t="s">
        <v>1</v>
      </c>
      <c r="L175" s="32"/>
      <c r="M175" s="170" t="s">
        <v>1</v>
      </c>
      <c r="N175" s="171" t="s">
        <v>36</v>
      </c>
      <c r="O175" s="172">
        <v>0</v>
      </c>
      <c r="P175" s="172">
        <f>O175*H175</f>
        <v>0</v>
      </c>
      <c r="Q175" s="172">
        <v>0</v>
      </c>
      <c r="R175" s="172">
        <f>Q175*H175</f>
        <v>0</v>
      </c>
      <c r="S175" s="172">
        <v>0</v>
      </c>
      <c r="T175" s="173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4" t="s">
        <v>86</v>
      </c>
      <c r="AT175" s="174" t="s">
        <v>158</v>
      </c>
      <c r="AU175" s="174" t="s">
        <v>80</v>
      </c>
      <c r="AY175" s="18" t="s">
        <v>156</v>
      </c>
      <c r="BE175" s="175">
        <f>IF(N175="základní",J175,0)</f>
        <v>0</v>
      </c>
      <c r="BF175" s="175">
        <f>IF(N175="snížená",J175,0)</f>
        <v>0</v>
      </c>
      <c r="BG175" s="175">
        <f>IF(N175="zákl. přenesená",J175,0)</f>
        <v>0</v>
      </c>
      <c r="BH175" s="175">
        <f>IF(N175="sníž. přenesená",J175,0)</f>
        <v>0</v>
      </c>
      <c r="BI175" s="175">
        <f>IF(N175="nulová",J175,0)</f>
        <v>0</v>
      </c>
      <c r="BJ175" s="18" t="s">
        <v>76</v>
      </c>
      <c r="BK175" s="175">
        <f>ROUND(I175*H175,2)</f>
        <v>0</v>
      </c>
      <c r="BL175" s="18" t="s">
        <v>86</v>
      </c>
      <c r="BM175" s="174" t="s">
        <v>264</v>
      </c>
    </row>
    <row r="176" s="2" customFormat="1">
      <c r="A176" s="31"/>
      <c r="B176" s="32"/>
      <c r="C176" s="31"/>
      <c r="D176" s="176" t="s">
        <v>162</v>
      </c>
      <c r="E176" s="31"/>
      <c r="F176" s="177" t="s">
        <v>1379</v>
      </c>
      <c r="G176" s="31"/>
      <c r="H176" s="31"/>
      <c r="I176" s="31"/>
      <c r="J176" s="31"/>
      <c r="K176" s="31"/>
      <c r="L176" s="32"/>
      <c r="M176" s="178"/>
      <c r="N176" s="179"/>
      <c r="O176" s="69"/>
      <c r="P176" s="69"/>
      <c r="Q176" s="69"/>
      <c r="R176" s="69"/>
      <c r="S176" s="69"/>
      <c r="T176" s="70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T176" s="18" t="s">
        <v>162</v>
      </c>
      <c r="AU176" s="18" t="s">
        <v>80</v>
      </c>
    </row>
    <row r="177" s="2" customFormat="1" ht="16.5" customHeight="1">
      <c r="A177" s="31"/>
      <c r="B177" s="163"/>
      <c r="C177" s="164" t="s">
        <v>265</v>
      </c>
      <c r="D177" s="164" t="s">
        <v>158</v>
      </c>
      <c r="E177" s="165" t="s">
        <v>1380</v>
      </c>
      <c r="F177" s="166" t="s">
        <v>1381</v>
      </c>
      <c r="G177" s="167" t="s">
        <v>427</v>
      </c>
      <c r="H177" s="168">
        <v>1</v>
      </c>
      <c r="I177" s="169">
        <v>0</v>
      </c>
      <c r="J177" s="169">
        <f>ROUND(I177*H177,2)</f>
        <v>0</v>
      </c>
      <c r="K177" s="166" t="s">
        <v>1</v>
      </c>
      <c r="L177" s="32"/>
      <c r="M177" s="170" t="s">
        <v>1</v>
      </c>
      <c r="N177" s="171" t="s">
        <v>36</v>
      </c>
      <c r="O177" s="172">
        <v>0</v>
      </c>
      <c r="P177" s="172">
        <f>O177*H177</f>
        <v>0</v>
      </c>
      <c r="Q177" s="172">
        <v>0</v>
      </c>
      <c r="R177" s="172">
        <f>Q177*H177</f>
        <v>0</v>
      </c>
      <c r="S177" s="172">
        <v>0</v>
      </c>
      <c r="T177" s="173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4" t="s">
        <v>86</v>
      </c>
      <c r="AT177" s="174" t="s">
        <v>158</v>
      </c>
      <c r="AU177" s="174" t="s">
        <v>80</v>
      </c>
      <c r="AY177" s="18" t="s">
        <v>156</v>
      </c>
      <c r="BE177" s="175">
        <f>IF(N177="základní",J177,0)</f>
        <v>0</v>
      </c>
      <c r="BF177" s="175">
        <f>IF(N177="snížená",J177,0)</f>
        <v>0</v>
      </c>
      <c r="BG177" s="175">
        <f>IF(N177="zákl. přenesená",J177,0)</f>
        <v>0</v>
      </c>
      <c r="BH177" s="175">
        <f>IF(N177="sníž. přenesená",J177,0)</f>
        <v>0</v>
      </c>
      <c r="BI177" s="175">
        <f>IF(N177="nulová",J177,0)</f>
        <v>0</v>
      </c>
      <c r="BJ177" s="18" t="s">
        <v>76</v>
      </c>
      <c r="BK177" s="175">
        <f>ROUND(I177*H177,2)</f>
        <v>0</v>
      </c>
      <c r="BL177" s="18" t="s">
        <v>86</v>
      </c>
      <c r="BM177" s="174" t="s">
        <v>269</v>
      </c>
    </row>
    <row r="178" s="2" customFormat="1">
      <c r="A178" s="31"/>
      <c r="B178" s="32"/>
      <c r="C178" s="31"/>
      <c r="D178" s="176" t="s">
        <v>162</v>
      </c>
      <c r="E178" s="31"/>
      <c r="F178" s="177" t="s">
        <v>1381</v>
      </c>
      <c r="G178" s="31"/>
      <c r="H178" s="31"/>
      <c r="I178" s="31"/>
      <c r="J178" s="31"/>
      <c r="K178" s="31"/>
      <c r="L178" s="32"/>
      <c r="M178" s="178"/>
      <c r="N178" s="179"/>
      <c r="O178" s="69"/>
      <c r="P178" s="69"/>
      <c r="Q178" s="69"/>
      <c r="R178" s="69"/>
      <c r="S178" s="69"/>
      <c r="T178" s="70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T178" s="18" t="s">
        <v>162</v>
      </c>
      <c r="AU178" s="18" t="s">
        <v>80</v>
      </c>
    </row>
    <row r="179" s="2" customFormat="1" ht="16.5" customHeight="1">
      <c r="A179" s="31"/>
      <c r="B179" s="163"/>
      <c r="C179" s="164" t="s">
        <v>213</v>
      </c>
      <c r="D179" s="164" t="s">
        <v>158</v>
      </c>
      <c r="E179" s="165" t="s">
        <v>1382</v>
      </c>
      <c r="F179" s="166" t="s">
        <v>1383</v>
      </c>
      <c r="G179" s="167" t="s">
        <v>427</v>
      </c>
      <c r="H179" s="168">
        <v>8</v>
      </c>
      <c r="I179" s="169">
        <v>0</v>
      </c>
      <c r="J179" s="169">
        <f>ROUND(I179*H179,2)</f>
        <v>0</v>
      </c>
      <c r="K179" s="166" t="s">
        <v>1</v>
      </c>
      <c r="L179" s="32"/>
      <c r="M179" s="170" t="s">
        <v>1</v>
      </c>
      <c r="N179" s="171" t="s">
        <v>36</v>
      </c>
      <c r="O179" s="172">
        <v>0</v>
      </c>
      <c r="P179" s="172">
        <f>O179*H179</f>
        <v>0</v>
      </c>
      <c r="Q179" s="172">
        <v>0</v>
      </c>
      <c r="R179" s="172">
        <f>Q179*H179</f>
        <v>0</v>
      </c>
      <c r="S179" s="172">
        <v>0</v>
      </c>
      <c r="T179" s="173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4" t="s">
        <v>86</v>
      </c>
      <c r="AT179" s="174" t="s">
        <v>158</v>
      </c>
      <c r="AU179" s="174" t="s">
        <v>80</v>
      </c>
      <c r="AY179" s="18" t="s">
        <v>156</v>
      </c>
      <c r="BE179" s="175">
        <f>IF(N179="základní",J179,0)</f>
        <v>0</v>
      </c>
      <c r="BF179" s="175">
        <f>IF(N179="snížená",J179,0)</f>
        <v>0</v>
      </c>
      <c r="BG179" s="175">
        <f>IF(N179="zákl. přenesená",J179,0)</f>
        <v>0</v>
      </c>
      <c r="BH179" s="175">
        <f>IF(N179="sníž. přenesená",J179,0)</f>
        <v>0</v>
      </c>
      <c r="BI179" s="175">
        <f>IF(N179="nulová",J179,0)</f>
        <v>0</v>
      </c>
      <c r="BJ179" s="18" t="s">
        <v>76</v>
      </c>
      <c r="BK179" s="175">
        <f>ROUND(I179*H179,2)</f>
        <v>0</v>
      </c>
      <c r="BL179" s="18" t="s">
        <v>86</v>
      </c>
      <c r="BM179" s="174" t="s">
        <v>276</v>
      </c>
    </row>
    <row r="180" s="2" customFormat="1">
      <c r="A180" s="31"/>
      <c r="B180" s="32"/>
      <c r="C180" s="31"/>
      <c r="D180" s="176" t="s">
        <v>162</v>
      </c>
      <c r="E180" s="31"/>
      <c r="F180" s="177" t="s">
        <v>1383</v>
      </c>
      <c r="G180" s="31"/>
      <c r="H180" s="31"/>
      <c r="I180" s="31"/>
      <c r="J180" s="31"/>
      <c r="K180" s="31"/>
      <c r="L180" s="32"/>
      <c r="M180" s="178"/>
      <c r="N180" s="179"/>
      <c r="O180" s="69"/>
      <c r="P180" s="69"/>
      <c r="Q180" s="69"/>
      <c r="R180" s="69"/>
      <c r="S180" s="69"/>
      <c r="T180" s="70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T180" s="18" t="s">
        <v>162</v>
      </c>
      <c r="AU180" s="18" t="s">
        <v>80</v>
      </c>
    </row>
    <row r="181" s="2" customFormat="1" ht="16.5" customHeight="1">
      <c r="A181" s="31"/>
      <c r="B181" s="163"/>
      <c r="C181" s="164" t="s">
        <v>277</v>
      </c>
      <c r="D181" s="164" t="s">
        <v>158</v>
      </c>
      <c r="E181" s="165" t="s">
        <v>1384</v>
      </c>
      <c r="F181" s="166" t="s">
        <v>1385</v>
      </c>
      <c r="G181" s="167" t="s">
        <v>427</v>
      </c>
      <c r="H181" s="168">
        <v>2</v>
      </c>
      <c r="I181" s="169">
        <v>0</v>
      </c>
      <c r="J181" s="169">
        <f>ROUND(I181*H181,2)</f>
        <v>0</v>
      </c>
      <c r="K181" s="166" t="s">
        <v>1</v>
      </c>
      <c r="L181" s="32"/>
      <c r="M181" s="170" t="s">
        <v>1</v>
      </c>
      <c r="N181" s="171" t="s">
        <v>36</v>
      </c>
      <c r="O181" s="172">
        <v>0</v>
      </c>
      <c r="P181" s="172">
        <f>O181*H181</f>
        <v>0</v>
      </c>
      <c r="Q181" s="172">
        <v>0</v>
      </c>
      <c r="R181" s="172">
        <f>Q181*H181</f>
        <v>0</v>
      </c>
      <c r="S181" s="172">
        <v>0</v>
      </c>
      <c r="T181" s="173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4" t="s">
        <v>86</v>
      </c>
      <c r="AT181" s="174" t="s">
        <v>158</v>
      </c>
      <c r="AU181" s="174" t="s">
        <v>80</v>
      </c>
      <c r="AY181" s="18" t="s">
        <v>156</v>
      </c>
      <c r="BE181" s="175">
        <f>IF(N181="základní",J181,0)</f>
        <v>0</v>
      </c>
      <c r="BF181" s="175">
        <f>IF(N181="snížená",J181,0)</f>
        <v>0</v>
      </c>
      <c r="BG181" s="175">
        <f>IF(N181="zákl. přenesená",J181,0)</f>
        <v>0</v>
      </c>
      <c r="BH181" s="175">
        <f>IF(N181="sníž. přenesená",J181,0)</f>
        <v>0</v>
      </c>
      <c r="BI181" s="175">
        <f>IF(N181="nulová",J181,0)</f>
        <v>0</v>
      </c>
      <c r="BJ181" s="18" t="s">
        <v>76</v>
      </c>
      <c r="BK181" s="175">
        <f>ROUND(I181*H181,2)</f>
        <v>0</v>
      </c>
      <c r="BL181" s="18" t="s">
        <v>86</v>
      </c>
      <c r="BM181" s="174" t="s">
        <v>280</v>
      </c>
    </row>
    <row r="182" s="2" customFormat="1">
      <c r="A182" s="31"/>
      <c r="B182" s="32"/>
      <c r="C182" s="31"/>
      <c r="D182" s="176" t="s">
        <v>162</v>
      </c>
      <c r="E182" s="31"/>
      <c r="F182" s="177" t="s">
        <v>1385</v>
      </c>
      <c r="G182" s="31"/>
      <c r="H182" s="31"/>
      <c r="I182" s="31"/>
      <c r="J182" s="31"/>
      <c r="K182" s="31"/>
      <c r="L182" s="32"/>
      <c r="M182" s="178"/>
      <c r="N182" s="179"/>
      <c r="O182" s="69"/>
      <c r="P182" s="69"/>
      <c r="Q182" s="69"/>
      <c r="R182" s="69"/>
      <c r="S182" s="69"/>
      <c r="T182" s="70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T182" s="18" t="s">
        <v>162</v>
      </c>
      <c r="AU182" s="18" t="s">
        <v>80</v>
      </c>
    </row>
    <row r="183" s="2" customFormat="1" ht="16.5" customHeight="1">
      <c r="A183" s="31"/>
      <c r="B183" s="163"/>
      <c r="C183" s="164" t="s">
        <v>218</v>
      </c>
      <c r="D183" s="164" t="s">
        <v>158</v>
      </c>
      <c r="E183" s="165" t="s">
        <v>1386</v>
      </c>
      <c r="F183" s="166" t="s">
        <v>1387</v>
      </c>
      <c r="G183" s="167" t="s">
        <v>427</v>
      </c>
      <c r="H183" s="168">
        <v>3</v>
      </c>
      <c r="I183" s="169">
        <v>0</v>
      </c>
      <c r="J183" s="169">
        <f>ROUND(I183*H183,2)</f>
        <v>0</v>
      </c>
      <c r="K183" s="166" t="s">
        <v>1</v>
      </c>
      <c r="L183" s="32"/>
      <c r="M183" s="170" t="s">
        <v>1</v>
      </c>
      <c r="N183" s="171" t="s">
        <v>36</v>
      </c>
      <c r="O183" s="172">
        <v>0</v>
      </c>
      <c r="P183" s="172">
        <f>O183*H183</f>
        <v>0</v>
      </c>
      <c r="Q183" s="172">
        <v>0</v>
      </c>
      <c r="R183" s="172">
        <f>Q183*H183</f>
        <v>0</v>
      </c>
      <c r="S183" s="172">
        <v>0</v>
      </c>
      <c r="T183" s="173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4" t="s">
        <v>86</v>
      </c>
      <c r="AT183" s="174" t="s">
        <v>158</v>
      </c>
      <c r="AU183" s="174" t="s">
        <v>80</v>
      </c>
      <c r="AY183" s="18" t="s">
        <v>156</v>
      </c>
      <c r="BE183" s="175">
        <f>IF(N183="základní",J183,0)</f>
        <v>0</v>
      </c>
      <c r="BF183" s="175">
        <f>IF(N183="snížená",J183,0)</f>
        <v>0</v>
      </c>
      <c r="BG183" s="175">
        <f>IF(N183="zákl. přenesená",J183,0)</f>
        <v>0</v>
      </c>
      <c r="BH183" s="175">
        <f>IF(N183="sníž. přenesená",J183,0)</f>
        <v>0</v>
      </c>
      <c r="BI183" s="175">
        <f>IF(N183="nulová",J183,0)</f>
        <v>0</v>
      </c>
      <c r="BJ183" s="18" t="s">
        <v>76</v>
      </c>
      <c r="BK183" s="175">
        <f>ROUND(I183*H183,2)</f>
        <v>0</v>
      </c>
      <c r="BL183" s="18" t="s">
        <v>86</v>
      </c>
      <c r="BM183" s="174" t="s">
        <v>285</v>
      </c>
    </row>
    <row r="184" s="2" customFormat="1">
      <c r="A184" s="31"/>
      <c r="B184" s="32"/>
      <c r="C184" s="31"/>
      <c r="D184" s="176" t="s">
        <v>162</v>
      </c>
      <c r="E184" s="31"/>
      <c r="F184" s="177" t="s">
        <v>1387</v>
      </c>
      <c r="G184" s="31"/>
      <c r="H184" s="31"/>
      <c r="I184" s="31"/>
      <c r="J184" s="31"/>
      <c r="K184" s="31"/>
      <c r="L184" s="32"/>
      <c r="M184" s="178"/>
      <c r="N184" s="179"/>
      <c r="O184" s="69"/>
      <c r="P184" s="69"/>
      <c r="Q184" s="69"/>
      <c r="R184" s="69"/>
      <c r="S184" s="69"/>
      <c r="T184" s="70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T184" s="18" t="s">
        <v>162</v>
      </c>
      <c r="AU184" s="18" t="s">
        <v>80</v>
      </c>
    </row>
    <row r="185" s="2" customFormat="1" ht="16.5" customHeight="1">
      <c r="A185" s="31"/>
      <c r="B185" s="163"/>
      <c r="C185" s="164" t="s">
        <v>288</v>
      </c>
      <c r="D185" s="164" t="s">
        <v>158</v>
      </c>
      <c r="E185" s="165" t="s">
        <v>1388</v>
      </c>
      <c r="F185" s="166" t="s">
        <v>1389</v>
      </c>
      <c r="G185" s="167" t="s">
        <v>427</v>
      </c>
      <c r="H185" s="168">
        <v>1</v>
      </c>
      <c r="I185" s="169">
        <v>0</v>
      </c>
      <c r="J185" s="169">
        <f>ROUND(I185*H185,2)</f>
        <v>0</v>
      </c>
      <c r="K185" s="166" t="s">
        <v>1</v>
      </c>
      <c r="L185" s="32"/>
      <c r="M185" s="170" t="s">
        <v>1</v>
      </c>
      <c r="N185" s="171" t="s">
        <v>36</v>
      </c>
      <c r="O185" s="172">
        <v>0</v>
      </c>
      <c r="P185" s="172">
        <f>O185*H185</f>
        <v>0</v>
      </c>
      <c r="Q185" s="172">
        <v>0</v>
      </c>
      <c r="R185" s="172">
        <f>Q185*H185</f>
        <v>0</v>
      </c>
      <c r="S185" s="172">
        <v>0</v>
      </c>
      <c r="T185" s="173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4" t="s">
        <v>86</v>
      </c>
      <c r="AT185" s="174" t="s">
        <v>158</v>
      </c>
      <c r="AU185" s="174" t="s">
        <v>80</v>
      </c>
      <c r="AY185" s="18" t="s">
        <v>156</v>
      </c>
      <c r="BE185" s="175">
        <f>IF(N185="základní",J185,0)</f>
        <v>0</v>
      </c>
      <c r="BF185" s="175">
        <f>IF(N185="snížená",J185,0)</f>
        <v>0</v>
      </c>
      <c r="BG185" s="175">
        <f>IF(N185="zákl. přenesená",J185,0)</f>
        <v>0</v>
      </c>
      <c r="BH185" s="175">
        <f>IF(N185="sníž. přenesená",J185,0)</f>
        <v>0</v>
      </c>
      <c r="BI185" s="175">
        <f>IF(N185="nulová",J185,0)</f>
        <v>0</v>
      </c>
      <c r="BJ185" s="18" t="s">
        <v>76</v>
      </c>
      <c r="BK185" s="175">
        <f>ROUND(I185*H185,2)</f>
        <v>0</v>
      </c>
      <c r="BL185" s="18" t="s">
        <v>86</v>
      </c>
      <c r="BM185" s="174" t="s">
        <v>291</v>
      </c>
    </row>
    <row r="186" s="2" customFormat="1">
      <c r="A186" s="31"/>
      <c r="B186" s="32"/>
      <c r="C186" s="31"/>
      <c r="D186" s="176" t="s">
        <v>162</v>
      </c>
      <c r="E186" s="31"/>
      <c r="F186" s="177" t="s">
        <v>1389</v>
      </c>
      <c r="G186" s="31"/>
      <c r="H186" s="31"/>
      <c r="I186" s="31"/>
      <c r="J186" s="31"/>
      <c r="K186" s="31"/>
      <c r="L186" s="32"/>
      <c r="M186" s="178"/>
      <c r="N186" s="179"/>
      <c r="O186" s="69"/>
      <c r="P186" s="69"/>
      <c r="Q186" s="69"/>
      <c r="R186" s="69"/>
      <c r="S186" s="69"/>
      <c r="T186" s="70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T186" s="18" t="s">
        <v>162</v>
      </c>
      <c r="AU186" s="18" t="s">
        <v>80</v>
      </c>
    </row>
    <row r="187" s="2" customFormat="1" ht="16.5" customHeight="1">
      <c r="A187" s="31"/>
      <c r="B187" s="163"/>
      <c r="C187" s="164" t="s">
        <v>222</v>
      </c>
      <c r="D187" s="164" t="s">
        <v>158</v>
      </c>
      <c r="E187" s="165" t="s">
        <v>1390</v>
      </c>
      <c r="F187" s="166" t="s">
        <v>1391</v>
      </c>
      <c r="G187" s="167" t="s">
        <v>427</v>
      </c>
      <c r="H187" s="168">
        <v>1</v>
      </c>
      <c r="I187" s="169">
        <v>0</v>
      </c>
      <c r="J187" s="169">
        <f>ROUND(I187*H187,2)</f>
        <v>0</v>
      </c>
      <c r="K187" s="166" t="s">
        <v>1</v>
      </c>
      <c r="L187" s="32"/>
      <c r="M187" s="170" t="s">
        <v>1</v>
      </c>
      <c r="N187" s="171" t="s">
        <v>36</v>
      </c>
      <c r="O187" s="172">
        <v>0</v>
      </c>
      <c r="P187" s="172">
        <f>O187*H187</f>
        <v>0</v>
      </c>
      <c r="Q187" s="172">
        <v>0</v>
      </c>
      <c r="R187" s="172">
        <f>Q187*H187</f>
        <v>0</v>
      </c>
      <c r="S187" s="172">
        <v>0</v>
      </c>
      <c r="T187" s="173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74" t="s">
        <v>86</v>
      </c>
      <c r="AT187" s="174" t="s">
        <v>158</v>
      </c>
      <c r="AU187" s="174" t="s">
        <v>80</v>
      </c>
      <c r="AY187" s="18" t="s">
        <v>156</v>
      </c>
      <c r="BE187" s="175">
        <f>IF(N187="základní",J187,0)</f>
        <v>0</v>
      </c>
      <c r="BF187" s="175">
        <f>IF(N187="snížená",J187,0)</f>
        <v>0</v>
      </c>
      <c r="BG187" s="175">
        <f>IF(N187="zákl. přenesená",J187,0)</f>
        <v>0</v>
      </c>
      <c r="BH187" s="175">
        <f>IF(N187="sníž. přenesená",J187,0)</f>
        <v>0</v>
      </c>
      <c r="BI187" s="175">
        <f>IF(N187="nulová",J187,0)</f>
        <v>0</v>
      </c>
      <c r="BJ187" s="18" t="s">
        <v>76</v>
      </c>
      <c r="BK187" s="175">
        <f>ROUND(I187*H187,2)</f>
        <v>0</v>
      </c>
      <c r="BL187" s="18" t="s">
        <v>86</v>
      </c>
      <c r="BM187" s="174" t="s">
        <v>294</v>
      </c>
    </row>
    <row r="188" s="2" customFormat="1">
      <c r="A188" s="31"/>
      <c r="B188" s="32"/>
      <c r="C188" s="31"/>
      <c r="D188" s="176" t="s">
        <v>162</v>
      </c>
      <c r="E188" s="31"/>
      <c r="F188" s="177" t="s">
        <v>1391</v>
      </c>
      <c r="G188" s="31"/>
      <c r="H188" s="31"/>
      <c r="I188" s="31"/>
      <c r="J188" s="31"/>
      <c r="K188" s="31"/>
      <c r="L188" s="32"/>
      <c r="M188" s="178"/>
      <c r="N188" s="179"/>
      <c r="O188" s="69"/>
      <c r="P188" s="69"/>
      <c r="Q188" s="69"/>
      <c r="R188" s="69"/>
      <c r="S188" s="69"/>
      <c r="T188" s="70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T188" s="18" t="s">
        <v>162</v>
      </c>
      <c r="AU188" s="18" t="s">
        <v>80</v>
      </c>
    </row>
    <row r="189" s="2" customFormat="1" ht="49.05" customHeight="1">
      <c r="A189" s="31"/>
      <c r="B189" s="163"/>
      <c r="C189" s="164" t="s">
        <v>297</v>
      </c>
      <c r="D189" s="164" t="s">
        <v>158</v>
      </c>
      <c r="E189" s="165" t="s">
        <v>1392</v>
      </c>
      <c r="F189" s="166" t="s">
        <v>1393</v>
      </c>
      <c r="G189" s="167" t="s">
        <v>427</v>
      </c>
      <c r="H189" s="168">
        <v>2</v>
      </c>
      <c r="I189" s="169">
        <v>0</v>
      </c>
      <c r="J189" s="169">
        <f>ROUND(I189*H189,2)</f>
        <v>0</v>
      </c>
      <c r="K189" s="166" t="s">
        <v>1</v>
      </c>
      <c r="L189" s="32"/>
      <c r="M189" s="170" t="s">
        <v>1</v>
      </c>
      <c r="N189" s="171" t="s">
        <v>36</v>
      </c>
      <c r="O189" s="172">
        <v>0</v>
      </c>
      <c r="P189" s="172">
        <f>O189*H189</f>
        <v>0</v>
      </c>
      <c r="Q189" s="172">
        <v>0</v>
      </c>
      <c r="R189" s="172">
        <f>Q189*H189</f>
        <v>0</v>
      </c>
      <c r="S189" s="172">
        <v>0</v>
      </c>
      <c r="T189" s="173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4" t="s">
        <v>86</v>
      </c>
      <c r="AT189" s="174" t="s">
        <v>158</v>
      </c>
      <c r="AU189" s="174" t="s">
        <v>80</v>
      </c>
      <c r="AY189" s="18" t="s">
        <v>156</v>
      </c>
      <c r="BE189" s="175">
        <f>IF(N189="základní",J189,0)</f>
        <v>0</v>
      </c>
      <c r="BF189" s="175">
        <f>IF(N189="snížená",J189,0)</f>
        <v>0</v>
      </c>
      <c r="BG189" s="175">
        <f>IF(N189="zákl. přenesená",J189,0)</f>
        <v>0</v>
      </c>
      <c r="BH189" s="175">
        <f>IF(N189="sníž. přenesená",J189,0)</f>
        <v>0</v>
      </c>
      <c r="BI189" s="175">
        <f>IF(N189="nulová",J189,0)</f>
        <v>0</v>
      </c>
      <c r="BJ189" s="18" t="s">
        <v>76</v>
      </c>
      <c r="BK189" s="175">
        <f>ROUND(I189*H189,2)</f>
        <v>0</v>
      </c>
      <c r="BL189" s="18" t="s">
        <v>86</v>
      </c>
      <c r="BM189" s="174" t="s">
        <v>300</v>
      </c>
    </row>
    <row r="190" s="2" customFormat="1">
      <c r="A190" s="31"/>
      <c r="B190" s="32"/>
      <c r="C190" s="31"/>
      <c r="D190" s="176" t="s">
        <v>162</v>
      </c>
      <c r="E190" s="31"/>
      <c r="F190" s="177" t="s">
        <v>1393</v>
      </c>
      <c r="G190" s="31"/>
      <c r="H190" s="31"/>
      <c r="I190" s="31"/>
      <c r="J190" s="31"/>
      <c r="K190" s="31"/>
      <c r="L190" s="32"/>
      <c r="M190" s="178"/>
      <c r="N190" s="179"/>
      <c r="O190" s="69"/>
      <c r="P190" s="69"/>
      <c r="Q190" s="69"/>
      <c r="R190" s="69"/>
      <c r="S190" s="69"/>
      <c r="T190" s="70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T190" s="18" t="s">
        <v>162</v>
      </c>
      <c r="AU190" s="18" t="s">
        <v>80</v>
      </c>
    </row>
    <row r="191" s="2" customFormat="1" ht="37.8" customHeight="1">
      <c r="A191" s="31"/>
      <c r="B191" s="163"/>
      <c r="C191" s="164" t="s">
        <v>229</v>
      </c>
      <c r="D191" s="164" t="s">
        <v>158</v>
      </c>
      <c r="E191" s="165" t="s">
        <v>1394</v>
      </c>
      <c r="F191" s="166" t="s">
        <v>1395</v>
      </c>
      <c r="G191" s="167" t="s">
        <v>427</v>
      </c>
      <c r="H191" s="168">
        <v>1</v>
      </c>
      <c r="I191" s="169">
        <v>0</v>
      </c>
      <c r="J191" s="169">
        <f>ROUND(I191*H191,2)</f>
        <v>0</v>
      </c>
      <c r="K191" s="166" t="s">
        <v>1</v>
      </c>
      <c r="L191" s="32"/>
      <c r="M191" s="170" t="s">
        <v>1</v>
      </c>
      <c r="N191" s="171" t="s">
        <v>36</v>
      </c>
      <c r="O191" s="172">
        <v>0</v>
      </c>
      <c r="P191" s="172">
        <f>O191*H191</f>
        <v>0</v>
      </c>
      <c r="Q191" s="172">
        <v>0</v>
      </c>
      <c r="R191" s="172">
        <f>Q191*H191</f>
        <v>0</v>
      </c>
      <c r="S191" s="172">
        <v>0</v>
      </c>
      <c r="T191" s="173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4" t="s">
        <v>86</v>
      </c>
      <c r="AT191" s="174" t="s">
        <v>158</v>
      </c>
      <c r="AU191" s="174" t="s">
        <v>80</v>
      </c>
      <c r="AY191" s="18" t="s">
        <v>156</v>
      </c>
      <c r="BE191" s="175">
        <f>IF(N191="základní",J191,0)</f>
        <v>0</v>
      </c>
      <c r="BF191" s="175">
        <f>IF(N191="snížená",J191,0)</f>
        <v>0</v>
      </c>
      <c r="BG191" s="175">
        <f>IF(N191="zákl. přenesená",J191,0)</f>
        <v>0</v>
      </c>
      <c r="BH191" s="175">
        <f>IF(N191="sníž. přenesená",J191,0)</f>
        <v>0</v>
      </c>
      <c r="BI191" s="175">
        <f>IF(N191="nulová",J191,0)</f>
        <v>0</v>
      </c>
      <c r="BJ191" s="18" t="s">
        <v>76</v>
      </c>
      <c r="BK191" s="175">
        <f>ROUND(I191*H191,2)</f>
        <v>0</v>
      </c>
      <c r="BL191" s="18" t="s">
        <v>86</v>
      </c>
      <c r="BM191" s="174" t="s">
        <v>303</v>
      </c>
    </row>
    <row r="192" s="2" customFormat="1">
      <c r="A192" s="31"/>
      <c r="B192" s="32"/>
      <c r="C192" s="31"/>
      <c r="D192" s="176" t="s">
        <v>162</v>
      </c>
      <c r="E192" s="31"/>
      <c r="F192" s="177" t="s">
        <v>1395</v>
      </c>
      <c r="G192" s="31"/>
      <c r="H192" s="31"/>
      <c r="I192" s="31"/>
      <c r="J192" s="31"/>
      <c r="K192" s="31"/>
      <c r="L192" s="32"/>
      <c r="M192" s="178"/>
      <c r="N192" s="179"/>
      <c r="O192" s="69"/>
      <c r="P192" s="69"/>
      <c r="Q192" s="69"/>
      <c r="R192" s="69"/>
      <c r="S192" s="69"/>
      <c r="T192" s="70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T192" s="18" t="s">
        <v>162</v>
      </c>
      <c r="AU192" s="18" t="s">
        <v>80</v>
      </c>
    </row>
    <row r="193" s="2" customFormat="1" ht="21.75" customHeight="1">
      <c r="A193" s="31"/>
      <c r="B193" s="163"/>
      <c r="C193" s="164" t="s">
        <v>304</v>
      </c>
      <c r="D193" s="164" t="s">
        <v>158</v>
      </c>
      <c r="E193" s="165" t="s">
        <v>1396</v>
      </c>
      <c r="F193" s="166" t="s">
        <v>1397</v>
      </c>
      <c r="G193" s="167" t="s">
        <v>427</v>
      </c>
      <c r="H193" s="168">
        <v>1</v>
      </c>
      <c r="I193" s="169">
        <v>0</v>
      </c>
      <c r="J193" s="169">
        <f>ROUND(I193*H193,2)</f>
        <v>0</v>
      </c>
      <c r="K193" s="166" t="s">
        <v>1</v>
      </c>
      <c r="L193" s="32"/>
      <c r="M193" s="170" t="s">
        <v>1</v>
      </c>
      <c r="N193" s="171" t="s">
        <v>36</v>
      </c>
      <c r="O193" s="172">
        <v>0</v>
      </c>
      <c r="P193" s="172">
        <f>O193*H193</f>
        <v>0</v>
      </c>
      <c r="Q193" s="172">
        <v>0</v>
      </c>
      <c r="R193" s="172">
        <f>Q193*H193</f>
        <v>0</v>
      </c>
      <c r="S193" s="172">
        <v>0</v>
      </c>
      <c r="T193" s="173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4" t="s">
        <v>86</v>
      </c>
      <c r="AT193" s="174" t="s">
        <v>158</v>
      </c>
      <c r="AU193" s="174" t="s">
        <v>80</v>
      </c>
      <c r="AY193" s="18" t="s">
        <v>156</v>
      </c>
      <c r="BE193" s="175">
        <f>IF(N193="základní",J193,0)</f>
        <v>0</v>
      </c>
      <c r="BF193" s="175">
        <f>IF(N193="snížená",J193,0)</f>
        <v>0</v>
      </c>
      <c r="BG193" s="175">
        <f>IF(N193="zákl. přenesená",J193,0)</f>
        <v>0</v>
      </c>
      <c r="BH193" s="175">
        <f>IF(N193="sníž. přenesená",J193,0)</f>
        <v>0</v>
      </c>
      <c r="BI193" s="175">
        <f>IF(N193="nulová",J193,0)</f>
        <v>0</v>
      </c>
      <c r="BJ193" s="18" t="s">
        <v>76</v>
      </c>
      <c r="BK193" s="175">
        <f>ROUND(I193*H193,2)</f>
        <v>0</v>
      </c>
      <c r="BL193" s="18" t="s">
        <v>86</v>
      </c>
      <c r="BM193" s="174" t="s">
        <v>307</v>
      </c>
    </row>
    <row r="194" s="2" customFormat="1">
      <c r="A194" s="31"/>
      <c r="B194" s="32"/>
      <c r="C194" s="31"/>
      <c r="D194" s="176" t="s">
        <v>162</v>
      </c>
      <c r="E194" s="31"/>
      <c r="F194" s="177" t="s">
        <v>1397</v>
      </c>
      <c r="G194" s="31"/>
      <c r="H194" s="31"/>
      <c r="I194" s="31"/>
      <c r="J194" s="31"/>
      <c r="K194" s="31"/>
      <c r="L194" s="32"/>
      <c r="M194" s="178"/>
      <c r="N194" s="179"/>
      <c r="O194" s="69"/>
      <c r="P194" s="69"/>
      <c r="Q194" s="69"/>
      <c r="R194" s="69"/>
      <c r="S194" s="69"/>
      <c r="T194" s="70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T194" s="18" t="s">
        <v>162</v>
      </c>
      <c r="AU194" s="18" t="s">
        <v>80</v>
      </c>
    </row>
    <row r="195" s="2" customFormat="1" ht="16.5" customHeight="1">
      <c r="A195" s="31"/>
      <c r="B195" s="163"/>
      <c r="C195" s="164" t="s">
        <v>235</v>
      </c>
      <c r="D195" s="164" t="s">
        <v>158</v>
      </c>
      <c r="E195" s="165" t="s">
        <v>1398</v>
      </c>
      <c r="F195" s="166" t="s">
        <v>1399</v>
      </c>
      <c r="G195" s="167" t="s">
        <v>427</v>
      </c>
      <c r="H195" s="168">
        <v>3</v>
      </c>
      <c r="I195" s="169">
        <v>0</v>
      </c>
      <c r="J195" s="169">
        <f>ROUND(I195*H195,2)</f>
        <v>0</v>
      </c>
      <c r="K195" s="166" t="s">
        <v>1</v>
      </c>
      <c r="L195" s="32"/>
      <c r="M195" s="170" t="s">
        <v>1</v>
      </c>
      <c r="N195" s="171" t="s">
        <v>36</v>
      </c>
      <c r="O195" s="172">
        <v>0</v>
      </c>
      <c r="P195" s="172">
        <f>O195*H195</f>
        <v>0</v>
      </c>
      <c r="Q195" s="172">
        <v>0</v>
      </c>
      <c r="R195" s="172">
        <f>Q195*H195</f>
        <v>0</v>
      </c>
      <c r="S195" s="172">
        <v>0</v>
      </c>
      <c r="T195" s="173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4" t="s">
        <v>86</v>
      </c>
      <c r="AT195" s="174" t="s">
        <v>158</v>
      </c>
      <c r="AU195" s="174" t="s">
        <v>80</v>
      </c>
      <c r="AY195" s="18" t="s">
        <v>156</v>
      </c>
      <c r="BE195" s="175">
        <f>IF(N195="základní",J195,0)</f>
        <v>0</v>
      </c>
      <c r="BF195" s="175">
        <f>IF(N195="snížená",J195,0)</f>
        <v>0</v>
      </c>
      <c r="BG195" s="175">
        <f>IF(N195="zákl. přenesená",J195,0)</f>
        <v>0</v>
      </c>
      <c r="BH195" s="175">
        <f>IF(N195="sníž. přenesená",J195,0)</f>
        <v>0</v>
      </c>
      <c r="BI195" s="175">
        <f>IF(N195="nulová",J195,0)</f>
        <v>0</v>
      </c>
      <c r="BJ195" s="18" t="s">
        <v>76</v>
      </c>
      <c r="BK195" s="175">
        <f>ROUND(I195*H195,2)</f>
        <v>0</v>
      </c>
      <c r="BL195" s="18" t="s">
        <v>86</v>
      </c>
      <c r="BM195" s="174" t="s">
        <v>310</v>
      </c>
    </row>
    <row r="196" s="2" customFormat="1">
      <c r="A196" s="31"/>
      <c r="B196" s="32"/>
      <c r="C196" s="31"/>
      <c r="D196" s="176" t="s">
        <v>162</v>
      </c>
      <c r="E196" s="31"/>
      <c r="F196" s="177" t="s">
        <v>1399</v>
      </c>
      <c r="G196" s="31"/>
      <c r="H196" s="31"/>
      <c r="I196" s="31"/>
      <c r="J196" s="31"/>
      <c r="K196" s="31"/>
      <c r="L196" s="32"/>
      <c r="M196" s="178"/>
      <c r="N196" s="179"/>
      <c r="O196" s="69"/>
      <c r="P196" s="69"/>
      <c r="Q196" s="69"/>
      <c r="R196" s="69"/>
      <c r="S196" s="69"/>
      <c r="T196" s="70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T196" s="18" t="s">
        <v>162</v>
      </c>
      <c r="AU196" s="18" t="s">
        <v>80</v>
      </c>
    </row>
    <row r="197" s="2" customFormat="1" ht="16.5" customHeight="1">
      <c r="A197" s="31"/>
      <c r="B197" s="163"/>
      <c r="C197" s="164" t="s">
        <v>312</v>
      </c>
      <c r="D197" s="164" t="s">
        <v>158</v>
      </c>
      <c r="E197" s="165" t="s">
        <v>1400</v>
      </c>
      <c r="F197" s="166" t="s">
        <v>1401</v>
      </c>
      <c r="G197" s="167" t="s">
        <v>427</v>
      </c>
      <c r="H197" s="168">
        <v>3</v>
      </c>
      <c r="I197" s="169">
        <v>0</v>
      </c>
      <c r="J197" s="169">
        <f>ROUND(I197*H197,2)</f>
        <v>0</v>
      </c>
      <c r="K197" s="166" t="s">
        <v>1</v>
      </c>
      <c r="L197" s="32"/>
      <c r="M197" s="170" t="s">
        <v>1</v>
      </c>
      <c r="N197" s="171" t="s">
        <v>36</v>
      </c>
      <c r="O197" s="172">
        <v>0</v>
      </c>
      <c r="P197" s="172">
        <f>O197*H197</f>
        <v>0</v>
      </c>
      <c r="Q197" s="172">
        <v>0</v>
      </c>
      <c r="R197" s="172">
        <f>Q197*H197</f>
        <v>0</v>
      </c>
      <c r="S197" s="172">
        <v>0</v>
      </c>
      <c r="T197" s="173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4" t="s">
        <v>86</v>
      </c>
      <c r="AT197" s="174" t="s">
        <v>158</v>
      </c>
      <c r="AU197" s="174" t="s">
        <v>80</v>
      </c>
      <c r="AY197" s="18" t="s">
        <v>156</v>
      </c>
      <c r="BE197" s="175">
        <f>IF(N197="základní",J197,0)</f>
        <v>0</v>
      </c>
      <c r="BF197" s="175">
        <f>IF(N197="snížená",J197,0)</f>
        <v>0</v>
      </c>
      <c r="BG197" s="175">
        <f>IF(N197="zákl. přenesená",J197,0)</f>
        <v>0</v>
      </c>
      <c r="BH197" s="175">
        <f>IF(N197="sníž. přenesená",J197,0)</f>
        <v>0</v>
      </c>
      <c r="BI197" s="175">
        <f>IF(N197="nulová",J197,0)</f>
        <v>0</v>
      </c>
      <c r="BJ197" s="18" t="s">
        <v>76</v>
      </c>
      <c r="BK197" s="175">
        <f>ROUND(I197*H197,2)</f>
        <v>0</v>
      </c>
      <c r="BL197" s="18" t="s">
        <v>86</v>
      </c>
      <c r="BM197" s="174" t="s">
        <v>315</v>
      </c>
    </row>
    <row r="198" s="2" customFormat="1">
      <c r="A198" s="31"/>
      <c r="B198" s="32"/>
      <c r="C198" s="31"/>
      <c r="D198" s="176" t="s">
        <v>162</v>
      </c>
      <c r="E198" s="31"/>
      <c r="F198" s="177" t="s">
        <v>1401</v>
      </c>
      <c r="G198" s="31"/>
      <c r="H198" s="31"/>
      <c r="I198" s="31"/>
      <c r="J198" s="31"/>
      <c r="K198" s="31"/>
      <c r="L198" s="32"/>
      <c r="M198" s="178"/>
      <c r="N198" s="179"/>
      <c r="O198" s="69"/>
      <c r="P198" s="69"/>
      <c r="Q198" s="69"/>
      <c r="R198" s="69"/>
      <c r="S198" s="69"/>
      <c r="T198" s="70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T198" s="18" t="s">
        <v>162</v>
      </c>
      <c r="AU198" s="18" t="s">
        <v>80</v>
      </c>
    </row>
    <row r="199" s="12" customFormat="1" ht="22.8" customHeight="1">
      <c r="A199" s="12"/>
      <c r="B199" s="151"/>
      <c r="C199" s="12"/>
      <c r="D199" s="152" t="s">
        <v>70</v>
      </c>
      <c r="E199" s="161" t="s">
        <v>811</v>
      </c>
      <c r="F199" s="161" t="s">
        <v>829</v>
      </c>
      <c r="G199" s="12"/>
      <c r="H199" s="12"/>
      <c r="I199" s="12"/>
      <c r="J199" s="162">
        <f>BK199</f>
        <v>0</v>
      </c>
      <c r="K199" s="12"/>
      <c r="L199" s="151"/>
      <c r="M199" s="155"/>
      <c r="N199" s="156"/>
      <c r="O199" s="156"/>
      <c r="P199" s="157">
        <f>SUM(P200:P207)</f>
        <v>0</v>
      </c>
      <c r="Q199" s="156"/>
      <c r="R199" s="157">
        <f>SUM(R200:R207)</f>
        <v>0</v>
      </c>
      <c r="S199" s="156"/>
      <c r="T199" s="158">
        <f>SUM(T200:T207)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52" t="s">
        <v>76</v>
      </c>
      <c r="AT199" s="159" t="s">
        <v>70</v>
      </c>
      <c r="AU199" s="159" t="s">
        <v>76</v>
      </c>
      <c r="AY199" s="152" t="s">
        <v>156</v>
      </c>
      <c r="BK199" s="160">
        <f>SUM(BK200:BK207)</f>
        <v>0</v>
      </c>
    </row>
    <row r="200" s="2" customFormat="1" ht="16.5" customHeight="1">
      <c r="A200" s="31"/>
      <c r="B200" s="163"/>
      <c r="C200" s="164" t="s">
        <v>242</v>
      </c>
      <c r="D200" s="164" t="s">
        <v>158</v>
      </c>
      <c r="E200" s="165" t="s">
        <v>1402</v>
      </c>
      <c r="F200" s="166" t="s">
        <v>1403</v>
      </c>
      <c r="G200" s="167" t="s">
        <v>234</v>
      </c>
      <c r="H200" s="168">
        <v>188</v>
      </c>
      <c r="I200" s="169">
        <v>0</v>
      </c>
      <c r="J200" s="169">
        <f>ROUND(I200*H200,2)</f>
        <v>0</v>
      </c>
      <c r="K200" s="166" t="s">
        <v>1</v>
      </c>
      <c r="L200" s="32"/>
      <c r="M200" s="170" t="s">
        <v>1</v>
      </c>
      <c r="N200" s="171" t="s">
        <v>36</v>
      </c>
      <c r="O200" s="172">
        <v>0</v>
      </c>
      <c r="P200" s="172">
        <f>O200*H200</f>
        <v>0</v>
      </c>
      <c r="Q200" s="172">
        <v>0</v>
      </c>
      <c r="R200" s="172">
        <f>Q200*H200</f>
        <v>0</v>
      </c>
      <c r="S200" s="172">
        <v>0</v>
      </c>
      <c r="T200" s="173">
        <f>S200*H200</f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4" t="s">
        <v>86</v>
      </c>
      <c r="AT200" s="174" t="s">
        <v>158</v>
      </c>
      <c r="AU200" s="174" t="s">
        <v>80</v>
      </c>
      <c r="AY200" s="18" t="s">
        <v>156</v>
      </c>
      <c r="BE200" s="175">
        <f>IF(N200="základní",J200,0)</f>
        <v>0</v>
      </c>
      <c r="BF200" s="175">
        <f>IF(N200="snížená",J200,0)</f>
        <v>0</v>
      </c>
      <c r="BG200" s="175">
        <f>IF(N200="zákl. přenesená",J200,0)</f>
        <v>0</v>
      </c>
      <c r="BH200" s="175">
        <f>IF(N200="sníž. přenesená",J200,0)</f>
        <v>0</v>
      </c>
      <c r="BI200" s="175">
        <f>IF(N200="nulová",J200,0)</f>
        <v>0</v>
      </c>
      <c r="BJ200" s="18" t="s">
        <v>76</v>
      </c>
      <c r="BK200" s="175">
        <f>ROUND(I200*H200,2)</f>
        <v>0</v>
      </c>
      <c r="BL200" s="18" t="s">
        <v>86</v>
      </c>
      <c r="BM200" s="174" t="s">
        <v>320</v>
      </c>
    </row>
    <row r="201" s="2" customFormat="1">
      <c r="A201" s="31"/>
      <c r="B201" s="32"/>
      <c r="C201" s="31"/>
      <c r="D201" s="176" t="s">
        <v>162</v>
      </c>
      <c r="E201" s="31"/>
      <c r="F201" s="177" t="s">
        <v>1403</v>
      </c>
      <c r="G201" s="31"/>
      <c r="H201" s="31"/>
      <c r="I201" s="31"/>
      <c r="J201" s="31"/>
      <c r="K201" s="31"/>
      <c r="L201" s="32"/>
      <c r="M201" s="178"/>
      <c r="N201" s="179"/>
      <c r="O201" s="69"/>
      <c r="P201" s="69"/>
      <c r="Q201" s="69"/>
      <c r="R201" s="69"/>
      <c r="S201" s="69"/>
      <c r="T201" s="70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T201" s="18" t="s">
        <v>162</v>
      </c>
      <c r="AU201" s="18" t="s">
        <v>80</v>
      </c>
    </row>
    <row r="202" s="2" customFormat="1" ht="16.5" customHeight="1">
      <c r="A202" s="31"/>
      <c r="B202" s="163"/>
      <c r="C202" s="164" t="s">
        <v>325</v>
      </c>
      <c r="D202" s="164" t="s">
        <v>158</v>
      </c>
      <c r="E202" s="165" t="s">
        <v>1404</v>
      </c>
      <c r="F202" s="166" t="s">
        <v>1405</v>
      </c>
      <c r="G202" s="167" t="s">
        <v>234</v>
      </c>
      <c r="H202" s="168">
        <v>188</v>
      </c>
      <c r="I202" s="169">
        <v>0</v>
      </c>
      <c r="J202" s="169">
        <f>ROUND(I202*H202,2)</f>
        <v>0</v>
      </c>
      <c r="K202" s="166" t="s">
        <v>1</v>
      </c>
      <c r="L202" s="32"/>
      <c r="M202" s="170" t="s">
        <v>1</v>
      </c>
      <c r="N202" s="171" t="s">
        <v>36</v>
      </c>
      <c r="O202" s="172">
        <v>0</v>
      </c>
      <c r="P202" s="172">
        <f>O202*H202</f>
        <v>0</v>
      </c>
      <c r="Q202" s="172">
        <v>0</v>
      </c>
      <c r="R202" s="172">
        <f>Q202*H202</f>
        <v>0</v>
      </c>
      <c r="S202" s="172">
        <v>0</v>
      </c>
      <c r="T202" s="173">
        <f>S202*H202</f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4" t="s">
        <v>86</v>
      </c>
      <c r="AT202" s="174" t="s">
        <v>158</v>
      </c>
      <c r="AU202" s="174" t="s">
        <v>80</v>
      </c>
      <c r="AY202" s="18" t="s">
        <v>156</v>
      </c>
      <c r="BE202" s="175">
        <f>IF(N202="základní",J202,0)</f>
        <v>0</v>
      </c>
      <c r="BF202" s="175">
        <f>IF(N202="snížená",J202,0)</f>
        <v>0</v>
      </c>
      <c r="BG202" s="175">
        <f>IF(N202="zákl. přenesená",J202,0)</f>
        <v>0</v>
      </c>
      <c r="BH202" s="175">
        <f>IF(N202="sníž. přenesená",J202,0)</f>
        <v>0</v>
      </c>
      <c r="BI202" s="175">
        <f>IF(N202="nulová",J202,0)</f>
        <v>0</v>
      </c>
      <c r="BJ202" s="18" t="s">
        <v>76</v>
      </c>
      <c r="BK202" s="175">
        <f>ROUND(I202*H202,2)</f>
        <v>0</v>
      </c>
      <c r="BL202" s="18" t="s">
        <v>86</v>
      </c>
      <c r="BM202" s="174" t="s">
        <v>328</v>
      </c>
    </row>
    <row r="203" s="2" customFormat="1">
      <c r="A203" s="31"/>
      <c r="B203" s="32"/>
      <c r="C203" s="31"/>
      <c r="D203" s="176" t="s">
        <v>162</v>
      </c>
      <c r="E203" s="31"/>
      <c r="F203" s="177" t="s">
        <v>1405</v>
      </c>
      <c r="G203" s="31"/>
      <c r="H203" s="31"/>
      <c r="I203" s="31"/>
      <c r="J203" s="31"/>
      <c r="K203" s="31"/>
      <c r="L203" s="32"/>
      <c r="M203" s="178"/>
      <c r="N203" s="179"/>
      <c r="O203" s="69"/>
      <c r="P203" s="69"/>
      <c r="Q203" s="69"/>
      <c r="R203" s="69"/>
      <c r="S203" s="69"/>
      <c r="T203" s="70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T203" s="18" t="s">
        <v>162</v>
      </c>
      <c r="AU203" s="18" t="s">
        <v>80</v>
      </c>
    </row>
    <row r="204" s="2" customFormat="1" ht="16.5" customHeight="1">
      <c r="A204" s="31"/>
      <c r="B204" s="163"/>
      <c r="C204" s="164" t="s">
        <v>247</v>
      </c>
      <c r="D204" s="164" t="s">
        <v>158</v>
      </c>
      <c r="E204" s="165" t="s">
        <v>1406</v>
      </c>
      <c r="F204" s="166" t="s">
        <v>1407</v>
      </c>
      <c r="G204" s="167" t="s">
        <v>427</v>
      </c>
      <c r="H204" s="168">
        <v>2</v>
      </c>
      <c r="I204" s="169">
        <v>0</v>
      </c>
      <c r="J204" s="169">
        <f>ROUND(I204*H204,2)</f>
        <v>0</v>
      </c>
      <c r="K204" s="166" t="s">
        <v>1</v>
      </c>
      <c r="L204" s="32"/>
      <c r="M204" s="170" t="s">
        <v>1</v>
      </c>
      <c r="N204" s="171" t="s">
        <v>36</v>
      </c>
      <c r="O204" s="172">
        <v>0</v>
      </c>
      <c r="P204" s="172">
        <f>O204*H204</f>
        <v>0</v>
      </c>
      <c r="Q204" s="172">
        <v>0</v>
      </c>
      <c r="R204" s="172">
        <f>Q204*H204</f>
        <v>0</v>
      </c>
      <c r="S204" s="172">
        <v>0</v>
      </c>
      <c r="T204" s="173">
        <f>S204*H204</f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4" t="s">
        <v>86</v>
      </c>
      <c r="AT204" s="174" t="s">
        <v>158</v>
      </c>
      <c r="AU204" s="174" t="s">
        <v>80</v>
      </c>
      <c r="AY204" s="18" t="s">
        <v>156</v>
      </c>
      <c r="BE204" s="175">
        <f>IF(N204="základní",J204,0)</f>
        <v>0</v>
      </c>
      <c r="BF204" s="175">
        <f>IF(N204="snížená",J204,0)</f>
        <v>0</v>
      </c>
      <c r="BG204" s="175">
        <f>IF(N204="zákl. přenesená",J204,0)</f>
        <v>0</v>
      </c>
      <c r="BH204" s="175">
        <f>IF(N204="sníž. přenesená",J204,0)</f>
        <v>0</v>
      </c>
      <c r="BI204" s="175">
        <f>IF(N204="nulová",J204,0)</f>
        <v>0</v>
      </c>
      <c r="BJ204" s="18" t="s">
        <v>76</v>
      </c>
      <c r="BK204" s="175">
        <f>ROUND(I204*H204,2)</f>
        <v>0</v>
      </c>
      <c r="BL204" s="18" t="s">
        <v>86</v>
      </c>
      <c r="BM204" s="174" t="s">
        <v>342</v>
      </c>
    </row>
    <row r="205" s="2" customFormat="1">
      <c r="A205" s="31"/>
      <c r="B205" s="32"/>
      <c r="C205" s="31"/>
      <c r="D205" s="176" t="s">
        <v>162</v>
      </c>
      <c r="E205" s="31"/>
      <c r="F205" s="177" t="s">
        <v>1407</v>
      </c>
      <c r="G205" s="31"/>
      <c r="H205" s="31"/>
      <c r="I205" s="31"/>
      <c r="J205" s="31"/>
      <c r="K205" s="31"/>
      <c r="L205" s="32"/>
      <c r="M205" s="178"/>
      <c r="N205" s="179"/>
      <c r="O205" s="69"/>
      <c r="P205" s="69"/>
      <c r="Q205" s="69"/>
      <c r="R205" s="69"/>
      <c r="S205" s="69"/>
      <c r="T205" s="70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T205" s="18" t="s">
        <v>162</v>
      </c>
      <c r="AU205" s="18" t="s">
        <v>80</v>
      </c>
    </row>
    <row r="206" s="2" customFormat="1" ht="16.5" customHeight="1">
      <c r="A206" s="31"/>
      <c r="B206" s="163"/>
      <c r="C206" s="164" t="s">
        <v>344</v>
      </c>
      <c r="D206" s="164" t="s">
        <v>158</v>
      </c>
      <c r="E206" s="165" t="s">
        <v>1408</v>
      </c>
      <c r="F206" s="166" t="s">
        <v>1409</v>
      </c>
      <c r="G206" s="167" t="s">
        <v>427</v>
      </c>
      <c r="H206" s="168">
        <v>1</v>
      </c>
      <c r="I206" s="169">
        <v>0</v>
      </c>
      <c r="J206" s="169">
        <f>ROUND(I206*H206,2)</f>
        <v>0</v>
      </c>
      <c r="K206" s="166" t="s">
        <v>1</v>
      </c>
      <c r="L206" s="32"/>
      <c r="M206" s="170" t="s">
        <v>1</v>
      </c>
      <c r="N206" s="171" t="s">
        <v>36</v>
      </c>
      <c r="O206" s="172">
        <v>0</v>
      </c>
      <c r="P206" s="172">
        <f>O206*H206</f>
        <v>0</v>
      </c>
      <c r="Q206" s="172">
        <v>0</v>
      </c>
      <c r="R206" s="172">
        <f>Q206*H206</f>
        <v>0</v>
      </c>
      <c r="S206" s="172">
        <v>0</v>
      </c>
      <c r="T206" s="173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4" t="s">
        <v>86</v>
      </c>
      <c r="AT206" s="174" t="s">
        <v>158</v>
      </c>
      <c r="AU206" s="174" t="s">
        <v>80</v>
      </c>
      <c r="AY206" s="18" t="s">
        <v>156</v>
      </c>
      <c r="BE206" s="175">
        <f>IF(N206="základní",J206,0)</f>
        <v>0</v>
      </c>
      <c r="BF206" s="175">
        <f>IF(N206="snížená",J206,0)</f>
        <v>0</v>
      </c>
      <c r="BG206" s="175">
        <f>IF(N206="zákl. přenesená",J206,0)</f>
        <v>0</v>
      </c>
      <c r="BH206" s="175">
        <f>IF(N206="sníž. přenesená",J206,0)</f>
        <v>0</v>
      </c>
      <c r="BI206" s="175">
        <f>IF(N206="nulová",J206,0)</f>
        <v>0</v>
      </c>
      <c r="BJ206" s="18" t="s">
        <v>76</v>
      </c>
      <c r="BK206" s="175">
        <f>ROUND(I206*H206,2)</f>
        <v>0</v>
      </c>
      <c r="BL206" s="18" t="s">
        <v>86</v>
      </c>
      <c r="BM206" s="174" t="s">
        <v>347</v>
      </c>
    </row>
    <row r="207" s="2" customFormat="1">
      <c r="A207" s="31"/>
      <c r="B207" s="32"/>
      <c r="C207" s="31"/>
      <c r="D207" s="176" t="s">
        <v>162</v>
      </c>
      <c r="E207" s="31"/>
      <c r="F207" s="177" t="s">
        <v>1409</v>
      </c>
      <c r="G207" s="31"/>
      <c r="H207" s="31"/>
      <c r="I207" s="31"/>
      <c r="J207" s="31"/>
      <c r="K207" s="31"/>
      <c r="L207" s="32"/>
      <c r="M207" s="178"/>
      <c r="N207" s="179"/>
      <c r="O207" s="69"/>
      <c r="P207" s="69"/>
      <c r="Q207" s="69"/>
      <c r="R207" s="69"/>
      <c r="S207" s="69"/>
      <c r="T207" s="70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T207" s="18" t="s">
        <v>162</v>
      </c>
      <c r="AU207" s="18" t="s">
        <v>80</v>
      </c>
    </row>
    <row r="208" s="12" customFormat="1" ht="25.92" customHeight="1">
      <c r="A208" s="12"/>
      <c r="B208" s="151"/>
      <c r="C208" s="12"/>
      <c r="D208" s="152" t="s">
        <v>70</v>
      </c>
      <c r="E208" s="153" t="s">
        <v>1410</v>
      </c>
      <c r="F208" s="153" t="s">
        <v>1411</v>
      </c>
      <c r="G208" s="12"/>
      <c r="H208" s="12"/>
      <c r="I208" s="12"/>
      <c r="J208" s="154">
        <f>BK208</f>
        <v>0</v>
      </c>
      <c r="K208" s="12"/>
      <c r="L208" s="151"/>
      <c r="M208" s="155"/>
      <c r="N208" s="156"/>
      <c r="O208" s="156"/>
      <c r="P208" s="157">
        <f>SUM(P209:P212)</f>
        <v>0</v>
      </c>
      <c r="Q208" s="156"/>
      <c r="R208" s="157">
        <f>SUM(R209:R212)</f>
        <v>0</v>
      </c>
      <c r="S208" s="156"/>
      <c r="T208" s="158">
        <f>SUM(T209:T212)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52" t="s">
        <v>76</v>
      </c>
      <c r="AT208" s="159" t="s">
        <v>70</v>
      </c>
      <c r="AU208" s="159" t="s">
        <v>71</v>
      </c>
      <c r="AY208" s="152" t="s">
        <v>156</v>
      </c>
      <c r="BK208" s="160">
        <f>SUM(BK209:BK212)</f>
        <v>0</v>
      </c>
    </row>
    <row r="209" s="2" customFormat="1" ht="16.5" customHeight="1">
      <c r="A209" s="31"/>
      <c r="B209" s="163"/>
      <c r="C209" s="164" t="s">
        <v>252</v>
      </c>
      <c r="D209" s="164" t="s">
        <v>158</v>
      </c>
      <c r="E209" s="165" t="s">
        <v>1412</v>
      </c>
      <c r="F209" s="166" t="s">
        <v>1413</v>
      </c>
      <c r="G209" s="167" t="s">
        <v>776</v>
      </c>
      <c r="H209" s="168">
        <v>5</v>
      </c>
      <c r="I209" s="169">
        <v>0</v>
      </c>
      <c r="J209" s="169">
        <f>ROUND(I209*H209,2)</f>
        <v>0</v>
      </c>
      <c r="K209" s="166" t="s">
        <v>1</v>
      </c>
      <c r="L209" s="32"/>
      <c r="M209" s="170" t="s">
        <v>1</v>
      </c>
      <c r="N209" s="171" t="s">
        <v>36</v>
      </c>
      <c r="O209" s="172">
        <v>0</v>
      </c>
      <c r="P209" s="172">
        <f>O209*H209</f>
        <v>0</v>
      </c>
      <c r="Q209" s="172">
        <v>0</v>
      </c>
      <c r="R209" s="172">
        <f>Q209*H209</f>
        <v>0</v>
      </c>
      <c r="S209" s="172">
        <v>0</v>
      </c>
      <c r="T209" s="173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4" t="s">
        <v>86</v>
      </c>
      <c r="AT209" s="174" t="s">
        <v>158</v>
      </c>
      <c r="AU209" s="174" t="s">
        <v>76</v>
      </c>
      <c r="AY209" s="18" t="s">
        <v>156</v>
      </c>
      <c r="BE209" s="175">
        <f>IF(N209="základní",J209,0)</f>
        <v>0</v>
      </c>
      <c r="BF209" s="175">
        <f>IF(N209="snížená",J209,0)</f>
        <v>0</v>
      </c>
      <c r="BG209" s="175">
        <f>IF(N209="zákl. přenesená",J209,0)</f>
        <v>0</v>
      </c>
      <c r="BH209" s="175">
        <f>IF(N209="sníž. přenesená",J209,0)</f>
        <v>0</v>
      </c>
      <c r="BI209" s="175">
        <f>IF(N209="nulová",J209,0)</f>
        <v>0</v>
      </c>
      <c r="BJ209" s="18" t="s">
        <v>76</v>
      </c>
      <c r="BK209" s="175">
        <f>ROUND(I209*H209,2)</f>
        <v>0</v>
      </c>
      <c r="BL209" s="18" t="s">
        <v>86</v>
      </c>
      <c r="BM209" s="174" t="s">
        <v>350</v>
      </c>
    </row>
    <row r="210" s="2" customFormat="1">
      <c r="A210" s="31"/>
      <c r="B210" s="32"/>
      <c r="C210" s="31"/>
      <c r="D210" s="176" t="s">
        <v>162</v>
      </c>
      <c r="E210" s="31"/>
      <c r="F210" s="177" t="s">
        <v>1413</v>
      </c>
      <c r="G210" s="31"/>
      <c r="H210" s="31"/>
      <c r="I210" s="31"/>
      <c r="J210" s="31"/>
      <c r="K210" s="31"/>
      <c r="L210" s="32"/>
      <c r="M210" s="178"/>
      <c r="N210" s="179"/>
      <c r="O210" s="69"/>
      <c r="P210" s="69"/>
      <c r="Q210" s="69"/>
      <c r="R210" s="69"/>
      <c r="S210" s="69"/>
      <c r="T210" s="70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T210" s="18" t="s">
        <v>162</v>
      </c>
      <c r="AU210" s="18" t="s">
        <v>76</v>
      </c>
    </row>
    <row r="211" s="2" customFormat="1" ht="16.5" customHeight="1">
      <c r="A211" s="31"/>
      <c r="B211" s="163"/>
      <c r="C211" s="164" t="s">
        <v>353</v>
      </c>
      <c r="D211" s="164" t="s">
        <v>158</v>
      </c>
      <c r="E211" s="165" t="s">
        <v>1414</v>
      </c>
      <c r="F211" s="166" t="s">
        <v>1415</v>
      </c>
      <c r="G211" s="167" t="s">
        <v>776</v>
      </c>
      <c r="H211" s="168">
        <v>5</v>
      </c>
      <c r="I211" s="169">
        <v>0</v>
      </c>
      <c r="J211" s="169">
        <f>ROUND(I211*H211,2)</f>
        <v>0</v>
      </c>
      <c r="K211" s="166" t="s">
        <v>1</v>
      </c>
      <c r="L211" s="32"/>
      <c r="M211" s="170" t="s">
        <v>1</v>
      </c>
      <c r="N211" s="171" t="s">
        <v>36</v>
      </c>
      <c r="O211" s="172">
        <v>0</v>
      </c>
      <c r="P211" s="172">
        <f>O211*H211</f>
        <v>0</v>
      </c>
      <c r="Q211" s="172">
        <v>0</v>
      </c>
      <c r="R211" s="172">
        <f>Q211*H211</f>
        <v>0</v>
      </c>
      <c r="S211" s="172">
        <v>0</v>
      </c>
      <c r="T211" s="173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4" t="s">
        <v>86</v>
      </c>
      <c r="AT211" s="174" t="s">
        <v>158</v>
      </c>
      <c r="AU211" s="174" t="s">
        <v>76</v>
      </c>
      <c r="AY211" s="18" t="s">
        <v>156</v>
      </c>
      <c r="BE211" s="175">
        <f>IF(N211="základní",J211,0)</f>
        <v>0</v>
      </c>
      <c r="BF211" s="175">
        <f>IF(N211="snížená",J211,0)</f>
        <v>0</v>
      </c>
      <c r="BG211" s="175">
        <f>IF(N211="zákl. přenesená",J211,0)</f>
        <v>0</v>
      </c>
      <c r="BH211" s="175">
        <f>IF(N211="sníž. přenesená",J211,0)</f>
        <v>0</v>
      </c>
      <c r="BI211" s="175">
        <f>IF(N211="nulová",J211,0)</f>
        <v>0</v>
      </c>
      <c r="BJ211" s="18" t="s">
        <v>76</v>
      </c>
      <c r="BK211" s="175">
        <f>ROUND(I211*H211,2)</f>
        <v>0</v>
      </c>
      <c r="BL211" s="18" t="s">
        <v>86</v>
      </c>
      <c r="BM211" s="174" t="s">
        <v>357</v>
      </c>
    </row>
    <row r="212" s="2" customFormat="1">
      <c r="A212" s="31"/>
      <c r="B212" s="32"/>
      <c r="C212" s="31"/>
      <c r="D212" s="176" t="s">
        <v>162</v>
      </c>
      <c r="E212" s="31"/>
      <c r="F212" s="177" t="s">
        <v>1415</v>
      </c>
      <c r="G212" s="31"/>
      <c r="H212" s="31"/>
      <c r="I212" s="31"/>
      <c r="J212" s="31"/>
      <c r="K212" s="31"/>
      <c r="L212" s="32"/>
      <c r="M212" s="212"/>
      <c r="N212" s="213"/>
      <c r="O212" s="214"/>
      <c r="P212" s="214"/>
      <c r="Q212" s="214"/>
      <c r="R212" s="214"/>
      <c r="S212" s="214"/>
      <c r="T212" s="215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T212" s="18" t="s">
        <v>162</v>
      </c>
      <c r="AU212" s="18" t="s">
        <v>76</v>
      </c>
    </row>
    <row r="213" s="2" customFormat="1" ht="6.96" customHeight="1">
      <c r="A213" s="31"/>
      <c r="B213" s="52"/>
      <c r="C213" s="53"/>
      <c r="D213" s="53"/>
      <c r="E213" s="53"/>
      <c r="F213" s="53"/>
      <c r="G213" s="53"/>
      <c r="H213" s="53"/>
      <c r="I213" s="53"/>
      <c r="J213" s="53"/>
      <c r="K213" s="53"/>
      <c r="L213" s="32"/>
      <c r="M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</row>
  </sheetData>
  <autoFilter ref="C124:K212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1">
      <c r="A1" s="112"/>
    </row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80</v>
      </c>
    </row>
    <row r="4" s="1" customFormat="1" ht="24.96" customHeight="1">
      <c r="B4" s="21"/>
      <c r="D4" s="22" t="s">
        <v>113</v>
      </c>
      <c r="L4" s="21"/>
      <c r="M4" s="113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28" t="s">
        <v>14</v>
      </c>
      <c r="L6" s="21"/>
    </row>
    <row r="7" s="1" customFormat="1" ht="16.5" customHeight="1">
      <c r="B7" s="21"/>
      <c r="E7" s="114" t="str">
        <f>'Rekapitulace stavby'!K6</f>
        <v xml:space="preserve">Příloha B -  Soupis stavebních prací s výkazem výměr  10.12.24</v>
      </c>
      <c r="F7" s="28"/>
      <c r="G7" s="28"/>
      <c r="H7" s="28"/>
      <c r="L7" s="21"/>
    </row>
    <row r="8" s="2" customFormat="1" ht="12" customHeight="1">
      <c r="A8" s="31"/>
      <c r="B8" s="32"/>
      <c r="C8" s="31"/>
      <c r="D8" s="28" t="s">
        <v>114</v>
      </c>
      <c r="E8" s="31"/>
      <c r="F8" s="31"/>
      <c r="G8" s="31"/>
      <c r="H8" s="31"/>
      <c r="I8" s="31"/>
      <c r="J8" s="31"/>
      <c r="K8" s="31"/>
      <c r="L8" s="47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="2" customFormat="1" ht="16.5" customHeight="1">
      <c r="A9" s="31"/>
      <c r="B9" s="32"/>
      <c r="C9" s="31"/>
      <c r="D9" s="31"/>
      <c r="E9" s="59" t="s">
        <v>1416</v>
      </c>
      <c r="F9" s="31"/>
      <c r="G9" s="31"/>
      <c r="H9" s="31"/>
      <c r="I9" s="31"/>
      <c r="J9" s="31"/>
      <c r="K9" s="31"/>
      <c r="L9" s="47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7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="2" customFormat="1" ht="12" customHeight="1">
      <c r="A11" s="31"/>
      <c r="B11" s="32"/>
      <c r="C11" s="31"/>
      <c r="D11" s="28" t="s">
        <v>16</v>
      </c>
      <c r="E11" s="31"/>
      <c r="F11" s="25" t="s">
        <v>1</v>
      </c>
      <c r="G11" s="31"/>
      <c r="H11" s="31"/>
      <c r="I11" s="28" t="s">
        <v>17</v>
      </c>
      <c r="J11" s="25" t="s">
        <v>1</v>
      </c>
      <c r="K11" s="31"/>
      <c r="L11" s="47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="2" customFormat="1" ht="12" customHeight="1">
      <c r="A12" s="31"/>
      <c r="B12" s="32"/>
      <c r="C12" s="31"/>
      <c r="D12" s="28" t="s">
        <v>18</v>
      </c>
      <c r="E12" s="31"/>
      <c r="F12" s="25" t="s">
        <v>19</v>
      </c>
      <c r="G12" s="31"/>
      <c r="H12" s="31"/>
      <c r="I12" s="28" t="s">
        <v>20</v>
      </c>
      <c r="J12" s="61" t="str">
        <f>'Rekapitulace stavby'!AN8</f>
        <v>19. 11. 2024</v>
      </c>
      <c r="K12" s="31"/>
      <c r="L12" s="47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="2" customFormat="1" ht="10.8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7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="2" customFormat="1" ht="12" customHeight="1">
      <c r="A14" s="31"/>
      <c r="B14" s="32"/>
      <c r="C14" s="31"/>
      <c r="D14" s="28" t="s">
        <v>22</v>
      </c>
      <c r="E14" s="31"/>
      <c r="F14" s="31"/>
      <c r="G14" s="31"/>
      <c r="H14" s="31"/>
      <c r="I14" s="28" t="s">
        <v>23</v>
      </c>
      <c r="J14" s="25" t="str">
        <f>IF('Rekapitulace stavby'!AN10="","",'Rekapitulace stavby'!AN10)</f>
        <v/>
      </c>
      <c r="K14" s="31"/>
      <c r="L14" s="47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="2" customFormat="1" ht="18" customHeight="1">
      <c r="A15" s="31"/>
      <c r="B15" s="32"/>
      <c r="C15" s="31"/>
      <c r="D15" s="31"/>
      <c r="E15" s="25" t="str">
        <f>IF('Rekapitulace stavby'!E11="","",'Rekapitulace stavby'!E11)</f>
        <v xml:space="preserve"> </v>
      </c>
      <c r="F15" s="31"/>
      <c r="G15" s="31"/>
      <c r="H15" s="31"/>
      <c r="I15" s="28" t="s">
        <v>24</v>
      </c>
      <c r="J15" s="25" t="str">
        <f>IF('Rekapitulace stavby'!AN11="","",'Rekapitulace stavby'!AN11)</f>
        <v/>
      </c>
      <c r="K15" s="31"/>
      <c r="L15" s="47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="2" customFormat="1" ht="6.96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7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="2" customFormat="1" ht="12" customHeight="1">
      <c r="A17" s="31"/>
      <c r="B17" s="32"/>
      <c r="C17" s="31"/>
      <c r="D17" s="28" t="s">
        <v>25</v>
      </c>
      <c r="E17" s="31"/>
      <c r="F17" s="31"/>
      <c r="G17" s="31"/>
      <c r="H17" s="31"/>
      <c r="I17" s="28" t="s">
        <v>23</v>
      </c>
      <c r="J17" s="25" t="str">
        <f>'Rekapitulace stavby'!AN13</f>
        <v/>
      </c>
      <c r="K17" s="31"/>
      <c r="L17" s="47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="2" customFormat="1" ht="18" customHeight="1">
      <c r="A18" s="31"/>
      <c r="B18" s="32"/>
      <c r="C18" s="31"/>
      <c r="D18" s="31"/>
      <c r="E18" s="25" t="str">
        <f>'Rekapitulace stavby'!E14</f>
        <v xml:space="preserve"> </v>
      </c>
      <c r="F18" s="25"/>
      <c r="G18" s="25"/>
      <c r="H18" s="25"/>
      <c r="I18" s="28" t="s">
        <v>24</v>
      </c>
      <c r="J18" s="25" t="str">
        <f>'Rekapitulace stavby'!AN14</f>
        <v/>
      </c>
      <c r="K18" s="31"/>
      <c r="L18" s="47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="2" customFormat="1" ht="6.96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7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="2" customFormat="1" ht="12" customHeight="1">
      <c r="A20" s="31"/>
      <c r="B20" s="32"/>
      <c r="C20" s="31"/>
      <c r="D20" s="28" t="s">
        <v>26</v>
      </c>
      <c r="E20" s="31"/>
      <c r="F20" s="31"/>
      <c r="G20" s="31"/>
      <c r="H20" s="31"/>
      <c r="I20" s="28" t="s">
        <v>23</v>
      </c>
      <c r="J20" s="25" t="str">
        <f>IF('Rekapitulace stavby'!AN16="","",'Rekapitulace stavby'!AN16)</f>
        <v/>
      </c>
      <c r="K20" s="31"/>
      <c r="L20" s="47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="2" customFormat="1" ht="18" customHeight="1">
      <c r="A21" s="31"/>
      <c r="B21" s="32"/>
      <c r="C21" s="31"/>
      <c r="D21" s="31"/>
      <c r="E21" s="25" t="str">
        <f>IF('Rekapitulace stavby'!E17="","",'Rekapitulace stavby'!E17)</f>
        <v xml:space="preserve"> </v>
      </c>
      <c r="F21" s="31"/>
      <c r="G21" s="31"/>
      <c r="H21" s="31"/>
      <c r="I21" s="28" t="s">
        <v>24</v>
      </c>
      <c r="J21" s="25" t="str">
        <f>IF('Rekapitulace stavby'!AN17="","",'Rekapitulace stavby'!AN17)</f>
        <v/>
      </c>
      <c r="K21" s="31"/>
      <c r="L21" s="47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="2" customFormat="1" ht="6.96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7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="2" customFormat="1" ht="12" customHeight="1">
      <c r="A23" s="31"/>
      <c r="B23" s="32"/>
      <c r="C23" s="31"/>
      <c r="D23" s="28" t="s">
        <v>28</v>
      </c>
      <c r="E23" s="31"/>
      <c r="F23" s="31"/>
      <c r="G23" s="31"/>
      <c r="H23" s="31"/>
      <c r="I23" s="28" t="s">
        <v>23</v>
      </c>
      <c r="J23" s="25" t="str">
        <f>IF('Rekapitulace stavby'!AN19="","",'Rekapitulace stavby'!AN19)</f>
        <v/>
      </c>
      <c r="K23" s="31"/>
      <c r="L23" s="47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="2" customFormat="1" ht="18" customHeight="1">
      <c r="A24" s="31"/>
      <c r="B24" s="32"/>
      <c r="C24" s="31"/>
      <c r="D24" s="31"/>
      <c r="E24" s="25" t="str">
        <f>IF('Rekapitulace stavby'!E20="","",'Rekapitulace stavby'!E20)</f>
        <v xml:space="preserve"> </v>
      </c>
      <c r="F24" s="31"/>
      <c r="G24" s="31"/>
      <c r="H24" s="31"/>
      <c r="I24" s="28" t="s">
        <v>24</v>
      </c>
      <c r="J24" s="25" t="str">
        <f>IF('Rekapitulace stavby'!AN20="","",'Rekapitulace stavby'!AN20)</f>
        <v/>
      </c>
      <c r="K24" s="31"/>
      <c r="L24" s="47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="2" customFormat="1" ht="6.96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7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="2" customFormat="1" ht="12" customHeight="1">
      <c r="A26" s="31"/>
      <c r="B26" s="32"/>
      <c r="C26" s="31"/>
      <c r="D26" s="28" t="s">
        <v>29</v>
      </c>
      <c r="E26" s="31"/>
      <c r="F26" s="31"/>
      <c r="G26" s="31"/>
      <c r="H26" s="31"/>
      <c r="I26" s="31"/>
      <c r="J26" s="31"/>
      <c r="K26" s="31"/>
      <c r="L26" s="47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="8" customFormat="1" ht="226.5" customHeight="1">
      <c r="A27" s="115"/>
      <c r="B27" s="116"/>
      <c r="C27" s="115"/>
      <c r="D27" s="115"/>
      <c r="E27" s="29" t="s">
        <v>116</v>
      </c>
      <c r="F27" s="29"/>
      <c r="G27" s="29"/>
      <c r="H27" s="29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="2" customFormat="1" ht="6.96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7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="2" customFormat="1" ht="6.96" customHeight="1">
      <c r="A29" s="31"/>
      <c r="B29" s="32"/>
      <c r="C29" s="31"/>
      <c r="D29" s="82"/>
      <c r="E29" s="82"/>
      <c r="F29" s="82"/>
      <c r="G29" s="82"/>
      <c r="H29" s="82"/>
      <c r="I29" s="82"/>
      <c r="J29" s="82"/>
      <c r="K29" s="82"/>
      <c r="L29" s="47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="2" customFormat="1" ht="25.44" customHeight="1">
      <c r="A30" s="31"/>
      <c r="B30" s="32"/>
      <c r="C30" s="31"/>
      <c r="D30" s="118" t="s">
        <v>31</v>
      </c>
      <c r="E30" s="31"/>
      <c r="F30" s="31"/>
      <c r="G30" s="31"/>
      <c r="H30" s="31"/>
      <c r="I30" s="31"/>
      <c r="J30" s="88">
        <f>ROUND(J117, 2)</f>
        <v>0</v>
      </c>
      <c r="K30" s="31"/>
      <c r="L30" s="47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="2" customFormat="1" ht="6.96" customHeight="1">
      <c r="A31" s="31"/>
      <c r="B31" s="32"/>
      <c r="C31" s="31"/>
      <c r="D31" s="82"/>
      <c r="E31" s="82"/>
      <c r="F31" s="82"/>
      <c r="G31" s="82"/>
      <c r="H31" s="82"/>
      <c r="I31" s="82"/>
      <c r="J31" s="82"/>
      <c r="K31" s="82"/>
      <c r="L31" s="47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="2" customFormat="1" ht="14.4" customHeight="1">
      <c r="A32" s="31"/>
      <c r="B32" s="32"/>
      <c r="C32" s="31"/>
      <c r="D32" s="31"/>
      <c r="E32" s="31"/>
      <c r="F32" s="36" t="s">
        <v>33</v>
      </c>
      <c r="G32" s="31"/>
      <c r="H32" s="31"/>
      <c r="I32" s="36" t="s">
        <v>32</v>
      </c>
      <c r="J32" s="36" t="s">
        <v>34</v>
      </c>
      <c r="K32" s="31"/>
      <c r="L32" s="47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="2" customFormat="1" ht="14.4" customHeight="1">
      <c r="A33" s="31"/>
      <c r="B33" s="32"/>
      <c r="C33" s="31"/>
      <c r="D33" s="119" t="s">
        <v>35</v>
      </c>
      <c r="E33" s="28" t="s">
        <v>36</v>
      </c>
      <c r="F33" s="120">
        <f>ROUND((SUM(BE117:BE135)),  2)</f>
        <v>0</v>
      </c>
      <c r="G33" s="31"/>
      <c r="H33" s="31"/>
      <c r="I33" s="121">
        <v>0.20999999999999999</v>
      </c>
      <c r="J33" s="120">
        <f>ROUND(((SUM(BE117:BE135))*I33),  2)</f>
        <v>0</v>
      </c>
      <c r="K33" s="31"/>
      <c r="L33" s="47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="2" customFormat="1" ht="14.4" customHeight="1">
      <c r="A34" s="31"/>
      <c r="B34" s="32"/>
      <c r="C34" s="31"/>
      <c r="D34" s="31"/>
      <c r="E34" s="28" t="s">
        <v>37</v>
      </c>
      <c r="F34" s="120">
        <f>ROUND((SUM(BF117:BF135)),  2)</f>
        <v>0</v>
      </c>
      <c r="G34" s="31"/>
      <c r="H34" s="31"/>
      <c r="I34" s="121">
        <v>0.12</v>
      </c>
      <c r="J34" s="120">
        <f>ROUND(((SUM(BF117:BF135))*I34),  2)</f>
        <v>0</v>
      </c>
      <c r="K34" s="31"/>
      <c r="L34" s="47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hidden="1" s="2" customFormat="1" ht="14.4" customHeight="1">
      <c r="A35" s="31"/>
      <c r="B35" s="32"/>
      <c r="C35" s="31"/>
      <c r="D35" s="31"/>
      <c r="E35" s="28" t="s">
        <v>38</v>
      </c>
      <c r="F35" s="120">
        <f>ROUND((SUM(BG117:BG135)),  2)</f>
        <v>0</v>
      </c>
      <c r="G35" s="31"/>
      <c r="H35" s="31"/>
      <c r="I35" s="121">
        <v>0.20999999999999999</v>
      </c>
      <c r="J35" s="120">
        <f>0</f>
        <v>0</v>
      </c>
      <c r="K35" s="31"/>
      <c r="L35" s="47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hidden="1" s="2" customFormat="1" ht="14.4" customHeight="1">
      <c r="A36" s="31"/>
      <c r="B36" s="32"/>
      <c r="C36" s="31"/>
      <c r="D36" s="31"/>
      <c r="E36" s="28" t="s">
        <v>39</v>
      </c>
      <c r="F36" s="120">
        <f>ROUND((SUM(BH117:BH135)),  2)</f>
        <v>0</v>
      </c>
      <c r="G36" s="31"/>
      <c r="H36" s="31"/>
      <c r="I36" s="121">
        <v>0.12</v>
      </c>
      <c r="J36" s="120">
        <f>0</f>
        <v>0</v>
      </c>
      <c r="K36" s="31"/>
      <c r="L36" s="47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hidden="1" s="2" customFormat="1" ht="14.4" customHeight="1">
      <c r="A37" s="31"/>
      <c r="B37" s="32"/>
      <c r="C37" s="31"/>
      <c r="D37" s="31"/>
      <c r="E37" s="28" t="s">
        <v>40</v>
      </c>
      <c r="F37" s="120">
        <f>ROUND((SUM(BI117:BI135)),  2)</f>
        <v>0</v>
      </c>
      <c r="G37" s="31"/>
      <c r="H37" s="31"/>
      <c r="I37" s="121">
        <v>0</v>
      </c>
      <c r="J37" s="120">
        <f>0</f>
        <v>0</v>
      </c>
      <c r="K37" s="31"/>
      <c r="L37" s="47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="2" customFormat="1" ht="6.96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7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="2" customFormat="1" ht="25.44" customHeight="1">
      <c r="A39" s="31"/>
      <c r="B39" s="32"/>
      <c r="C39" s="122"/>
      <c r="D39" s="123" t="s">
        <v>41</v>
      </c>
      <c r="E39" s="73"/>
      <c r="F39" s="73"/>
      <c r="G39" s="124" t="s">
        <v>42</v>
      </c>
      <c r="H39" s="125" t="s">
        <v>43</v>
      </c>
      <c r="I39" s="73"/>
      <c r="J39" s="126">
        <f>SUM(J30:J37)</f>
        <v>0</v>
      </c>
      <c r="K39" s="127"/>
      <c r="L39" s="47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="2" customFormat="1" ht="14.4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7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47"/>
      <c r="D50" s="48" t="s">
        <v>44</v>
      </c>
      <c r="E50" s="49"/>
      <c r="F50" s="49"/>
      <c r="G50" s="48" t="s">
        <v>45</v>
      </c>
      <c r="H50" s="49"/>
      <c r="I50" s="49"/>
      <c r="J50" s="49"/>
      <c r="K50" s="49"/>
      <c r="L50" s="47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1"/>
      <c r="B61" s="32"/>
      <c r="C61" s="31"/>
      <c r="D61" s="50" t="s">
        <v>46</v>
      </c>
      <c r="E61" s="34"/>
      <c r="F61" s="128" t="s">
        <v>47</v>
      </c>
      <c r="G61" s="50" t="s">
        <v>46</v>
      </c>
      <c r="H61" s="34"/>
      <c r="I61" s="34"/>
      <c r="J61" s="129" t="s">
        <v>47</v>
      </c>
      <c r="K61" s="34"/>
      <c r="L61" s="47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1"/>
      <c r="B65" s="32"/>
      <c r="C65" s="31"/>
      <c r="D65" s="48" t="s">
        <v>48</v>
      </c>
      <c r="E65" s="51"/>
      <c r="F65" s="51"/>
      <c r="G65" s="48" t="s">
        <v>49</v>
      </c>
      <c r="H65" s="51"/>
      <c r="I65" s="51"/>
      <c r="J65" s="51"/>
      <c r="K65" s="51"/>
      <c r="L65" s="47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1"/>
      <c r="B76" s="32"/>
      <c r="C76" s="31"/>
      <c r="D76" s="50" t="s">
        <v>46</v>
      </c>
      <c r="E76" s="34"/>
      <c r="F76" s="128" t="s">
        <v>47</v>
      </c>
      <c r="G76" s="50" t="s">
        <v>46</v>
      </c>
      <c r="H76" s="34"/>
      <c r="I76" s="34"/>
      <c r="J76" s="129" t="s">
        <v>47</v>
      </c>
      <c r="K76" s="34"/>
      <c r="L76" s="47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="2" customFormat="1" ht="14.4" customHeight="1">
      <c r="A77" s="31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47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="2" customFormat="1" ht="6.96" customHeight="1">
      <c r="A81" s="31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47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" customFormat="1" ht="24.96" customHeight="1">
      <c r="A82" s="31"/>
      <c r="B82" s="32"/>
      <c r="C82" s="22" t="s">
        <v>117</v>
      </c>
      <c r="D82" s="31"/>
      <c r="E82" s="31"/>
      <c r="F82" s="31"/>
      <c r="G82" s="31"/>
      <c r="H82" s="31"/>
      <c r="I82" s="31"/>
      <c r="J82" s="31"/>
      <c r="K82" s="31"/>
      <c r="L82" s="47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" customFormat="1" ht="6.96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7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" customFormat="1" ht="12" customHeight="1">
      <c r="A84" s="31"/>
      <c r="B84" s="32"/>
      <c r="C84" s="28" t="s">
        <v>14</v>
      </c>
      <c r="D84" s="31"/>
      <c r="E84" s="31"/>
      <c r="F84" s="31"/>
      <c r="G84" s="31"/>
      <c r="H84" s="31"/>
      <c r="I84" s="31"/>
      <c r="J84" s="31"/>
      <c r="K84" s="31"/>
      <c r="L84" s="47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2" customFormat="1" ht="16.5" customHeight="1">
      <c r="A85" s="31"/>
      <c r="B85" s="32"/>
      <c r="C85" s="31"/>
      <c r="D85" s="31"/>
      <c r="E85" s="114" t="str">
        <f>E7</f>
        <v xml:space="preserve">Příloha B -  Soupis stavebních prací s výkazem výměr  10.12.24</v>
      </c>
      <c r="F85" s="28"/>
      <c r="G85" s="28"/>
      <c r="H85" s="28"/>
      <c r="I85" s="31"/>
      <c r="J85" s="31"/>
      <c r="K85" s="31"/>
      <c r="L85" s="47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="2" customFormat="1" ht="12" customHeight="1">
      <c r="A86" s="31"/>
      <c r="B86" s="32"/>
      <c r="C86" s="28" t="s">
        <v>114</v>
      </c>
      <c r="D86" s="31"/>
      <c r="E86" s="31"/>
      <c r="F86" s="31"/>
      <c r="G86" s="31"/>
      <c r="H86" s="31"/>
      <c r="I86" s="31"/>
      <c r="J86" s="31"/>
      <c r="K86" s="31"/>
      <c r="L86" s="47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="2" customFormat="1" ht="16.5" customHeight="1">
      <c r="A87" s="31"/>
      <c r="B87" s="32"/>
      <c r="C87" s="31"/>
      <c r="D87" s="31"/>
      <c r="E87" s="59" t="str">
        <f>E9</f>
        <v>9 - Interier</v>
      </c>
      <c r="F87" s="31"/>
      <c r="G87" s="31"/>
      <c r="H87" s="31"/>
      <c r="I87" s="31"/>
      <c r="J87" s="31"/>
      <c r="K87" s="31"/>
      <c r="L87" s="47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="2" customFormat="1" ht="6.96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7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="2" customFormat="1" ht="12" customHeight="1">
      <c r="A89" s="31"/>
      <c r="B89" s="32"/>
      <c r="C89" s="28" t="s">
        <v>18</v>
      </c>
      <c r="D89" s="31"/>
      <c r="E89" s="31"/>
      <c r="F89" s="25" t="str">
        <f>F12</f>
        <v xml:space="preserve"> </v>
      </c>
      <c r="G89" s="31"/>
      <c r="H89" s="31"/>
      <c r="I89" s="28" t="s">
        <v>20</v>
      </c>
      <c r="J89" s="61" t="str">
        <f>IF(J12="","",J12)</f>
        <v>19. 11. 2024</v>
      </c>
      <c r="K89" s="31"/>
      <c r="L89" s="47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="2" customFormat="1" ht="6.96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7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="2" customFormat="1" ht="15.15" customHeight="1">
      <c r="A91" s="31"/>
      <c r="B91" s="32"/>
      <c r="C91" s="28" t="s">
        <v>22</v>
      </c>
      <c r="D91" s="31"/>
      <c r="E91" s="31"/>
      <c r="F91" s="25" t="str">
        <f>E15</f>
        <v xml:space="preserve"> </v>
      </c>
      <c r="G91" s="31"/>
      <c r="H91" s="31"/>
      <c r="I91" s="28" t="s">
        <v>26</v>
      </c>
      <c r="J91" s="29" t="str">
        <f>E21</f>
        <v xml:space="preserve"> </v>
      </c>
      <c r="K91" s="31"/>
      <c r="L91" s="47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="2" customFormat="1" ht="15.15" customHeight="1">
      <c r="A92" s="31"/>
      <c r="B92" s="32"/>
      <c r="C92" s="28" t="s">
        <v>25</v>
      </c>
      <c r="D92" s="31"/>
      <c r="E92" s="31"/>
      <c r="F92" s="25" t="str">
        <f>IF(E18="","",E18)</f>
        <v xml:space="preserve"> </v>
      </c>
      <c r="G92" s="31"/>
      <c r="H92" s="31"/>
      <c r="I92" s="28" t="s">
        <v>28</v>
      </c>
      <c r="J92" s="29" t="str">
        <f>E24</f>
        <v xml:space="preserve"> </v>
      </c>
      <c r="K92" s="31"/>
      <c r="L92" s="47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="2" customFormat="1" ht="10.32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7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="2" customFormat="1" ht="29.28" customHeight="1">
      <c r="A94" s="31"/>
      <c r="B94" s="32"/>
      <c r="C94" s="130" t="s">
        <v>118</v>
      </c>
      <c r="D94" s="122"/>
      <c r="E94" s="122"/>
      <c r="F94" s="122"/>
      <c r="G94" s="122"/>
      <c r="H94" s="122"/>
      <c r="I94" s="122"/>
      <c r="J94" s="131" t="s">
        <v>119</v>
      </c>
      <c r="K94" s="122"/>
      <c r="L94" s="47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="2" customFormat="1" ht="10.32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7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="2" customFormat="1" ht="22.8" customHeight="1">
      <c r="A96" s="31"/>
      <c r="B96" s="32"/>
      <c r="C96" s="132" t="s">
        <v>120</v>
      </c>
      <c r="D96" s="31"/>
      <c r="E96" s="31"/>
      <c r="F96" s="31"/>
      <c r="G96" s="31"/>
      <c r="H96" s="31"/>
      <c r="I96" s="31"/>
      <c r="J96" s="88">
        <f>J117</f>
        <v>0</v>
      </c>
      <c r="K96" s="31"/>
      <c r="L96" s="47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8" t="s">
        <v>121</v>
      </c>
    </row>
    <row r="97" s="9" customFormat="1" ht="24.96" customHeight="1">
      <c r="A97" s="9"/>
      <c r="B97" s="133"/>
      <c r="C97" s="9"/>
      <c r="D97" s="134" t="s">
        <v>1417</v>
      </c>
      <c r="E97" s="135"/>
      <c r="F97" s="135"/>
      <c r="G97" s="135"/>
      <c r="H97" s="135"/>
      <c r="I97" s="135"/>
      <c r="J97" s="136">
        <f>J118</f>
        <v>0</v>
      </c>
      <c r="K97" s="9"/>
      <c r="L97" s="13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1"/>
      <c r="B98" s="32"/>
      <c r="C98" s="31"/>
      <c r="D98" s="31"/>
      <c r="E98" s="31"/>
      <c r="F98" s="31"/>
      <c r="G98" s="31"/>
      <c r="H98" s="31"/>
      <c r="I98" s="31"/>
      <c r="J98" s="31"/>
      <c r="K98" s="31"/>
      <c r="L98" s="47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="2" customFormat="1" ht="6.96" customHeight="1">
      <c r="A99" s="31"/>
      <c r="B99" s="52"/>
      <c r="C99" s="53"/>
      <c r="D99" s="53"/>
      <c r="E99" s="53"/>
      <c r="F99" s="53"/>
      <c r="G99" s="53"/>
      <c r="H99" s="53"/>
      <c r="I99" s="53"/>
      <c r="J99" s="53"/>
      <c r="K99" s="53"/>
      <c r="L99" s="47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3" s="2" customFormat="1" ht="6.96" customHeight="1">
      <c r="A103" s="31"/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47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="2" customFormat="1" ht="24.96" customHeight="1">
      <c r="A104" s="31"/>
      <c r="B104" s="32"/>
      <c r="C104" s="22" t="s">
        <v>141</v>
      </c>
      <c r="D104" s="31"/>
      <c r="E104" s="31"/>
      <c r="F104" s="31"/>
      <c r="G104" s="31"/>
      <c r="H104" s="31"/>
      <c r="I104" s="31"/>
      <c r="J104" s="31"/>
      <c r="K104" s="31"/>
      <c r="L104" s="47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="2" customFormat="1" ht="6.96" customHeight="1">
      <c r="A105" s="31"/>
      <c r="B105" s="32"/>
      <c r="C105" s="31"/>
      <c r="D105" s="31"/>
      <c r="E105" s="31"/>
      <c r="F105" s="31"/>
      <c r="G105" s="31"/>
      <c r="H105" s="31"/>
      <c r="I105" s="31"/>
      <c r="J105" s="31"/>
      <c r="K105" s="31"/>
      <c r="L105" s="47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="2" customFormat="1" ht="12" customHeight="1">
      <c r="A106" s="31"/>
      <c r="B106" s="32"/>
      <c r="C106" s="28" t="s">
        <v>14</v>
      </c>
      <c r="D106" s="31"/>
      <c r="E106" s="31"/>
      <c r="F106" s="31"/>
      <c r="G106" s="31"/>
      <c r="H106" s="31"/>
      <c r="I106" s="31"/>
      <c r="J106" s="31"/>
      <c r="K106" s="31"/>
      <c r="L106" s="47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="2" customFormat="1" ht="16.5" customHeight="1">
      <c r="A107" s="31"/>
      <c r="B107" s="32"/>
      <c r="C107" s="31"/>
      <c r="D107" s="31"/>
      <c r="E107" s="114" t="str">
        <f>E7</f>
        <v xml:space="preserve">Příloha B -  Soupis stavebních prací s výkazem výměr  10.12.24</v>
      </c>
      <c r="F107" s="28"/>
      <c r="G107" s="28"/>
      <c r="H107" s="28"/>
      <c r="I107" s="31"/>
      <c r="J107" s="31"/>
      <c r="K107" s="31"/>
      <c r="L107" s="47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="2" customFormat="1" ht="12" customHeight="1">
      <c r="A108" s="31"/>
      <c r="B108" s="32"/>
      <c r="C108" s="28" t="s">
        <v>114</v>
      </c>
      <c r="D108" s="31"/>
      <c r="E108" s="31"/>
      <c r="F108" s="31"/>
      <c r="G108" s="31"/>
      <c r="H108" s="31"/>
      <c r="I108" s="31"/>
      <c r="J108" s="31"/>
      <c r="K108" s="31"/>
      <c r="L108" s="47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="2" customFormat="1" ht="16.5" customHeight="1">
      <c r="A109" s="31"/>
      <c r="B109" s="32"/>
      <c r="C109" s="31"/>
      <c r="D109" s="31"/>
      <c r="E109" s="59" t="str">
        <f>E9</f>
        <v>9 - Interier</v>
      </c>
      <c r="F109" s="31"/>
      <c r="G109" s="31"/>
      <c r="H109" s="31"/>
      <c r="I109" s="31"/>
      <c r="J109" s="31"/>
      <c r="K109" s="31"/>
      <c r="L109" s="47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="2" customFormat="1" ht="6.96" customHeight="1">
      <c r="A110" s="31"/>
      <c r="B110" s="32"/>
      <c r="C110" s="31"/>
      <c r="D110" s="31"/>
      <c r="E110" s="31"/>
      <c r="F110" s="31"/>
      <c r="G110" s="31"/>
      <c r="H110" s="31"/>
      <c r="I110" s="31"/>
      <c r="J110" s="31"/>
      <c r="K110" s="31"/>
      <c r="L110" s="47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="2" customFormat="1" ht="12" customHeight="1">
      <c r="A111" s="31"/>
      <c r="B111" s="32"/>
      <c r="C111" s="28" t="s">
        <v>18</v>
      </c>
      <c r="D111" s="31"/>
      <c r="E111" s="31"/>
      <c r="F111" s="25" t="str">
        <f>F12</f>
        <v xml:space="preserve"> </v>
      </c>
      <c r="G111" s="31"/>
      <c r="H111" s="31"/>
      <c r="I111" s="28" t="s">
        <v>20</v>
      </c>
      <c r="J111" s="61" t="str">
        <f>IF(J12="","",J12)</f>
        <v>19. 11. 2024</v>
      </c>
      <c r="K111" s="31"/>
      <c r="L111" s="47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="2" customFormat="1" ht="6.96" customHeight="1">
      <c r="A112" s="31"/>
      <c r="B112" s="32"/>
      <c r="C112" s="31"/>
      <c r="D112" s="31"/>
      <c r="E112" s="31"/>
      <c r="F112" s="31"/>
      <c r="G112" s="31"/>
      <c r="H112" s="31"/>
      <c r="I112" s="31"/>
      <c r="J112" s="31"/>
      <c r="K112" s="31"/>
      <c r="L112" s="47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="2" customFormat="1" ht="15.15" customHeight="1">
      <c r="A113" s="31"/>
      <c r="B113" s="32"/>
      <c r="C113" s="28" t="s">
        <v>22</v>
      </c>
      <c r="D113" s="31"/>
      <c r="E113" s="31"/>
      <c r="F113" s="25" t="str">
        <f>E15</f>
        <v xml:space="preserve"> </v>
      </c>
      <c r="G113" s="31"/>
      <c r="H113" s="31"/>
      <c r="I113" s="28" t="s">
        <v>26</v>
      </c>
      <c r="J113" s="29" t="str">
        <f>E21</f>
        <v xml:space="preserve"> </v>
      </c>
      <c r="K113" s="31"/>
      <c r="L113" s="47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="2" customFormat="1" ht="15.15" customHeight="1">
      <c r="A114" s="31"/>
      <c r="B114" s="32"/>
      <c r="C114" s="28" t="s">
        <v>25</v>
      </c>
      <c r="D114" s="31"/>
      <c r="E114" s="31"/>
      <c r="F114" s="25" t="str">
        <f>IF(E18="","",E18)</f>
        <v xml:space="preserve"> </v>
      </c>
      <c r="G114" s="31"/>
      <c r="H114" s="31"/>
      <c r="I114" s="28" t="s">
        <v>28</v>
      </c>
      <c r="J114" s="29" t="str">
        <f>E24</f>
        <v xml:space="preserve"> </v>
      </c>
      <c r="K114" s="31"/>
      <c r="L114" s="47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="2" customFormat="1" ht="10.32" customHeight="1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7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="11" customFormat="1" ht="29.28" customHeight="1">
      <c r="A116" s="141"/>
      <c r="B116" s="142"/>
      <c r="C116" s="143" t="s">
        <v>142</v>
      </c>
      <c r="D116" s="144" t="s">
        <v>56</v>
      </c>
      <c r="E116" s="144" t="s">
        <v>52</v>
      </c>
      <c r="F116" s="144" t="s">
        <v>53</v>
      </c>
      <c r="G116" s="144" t="s">
        <v>143</v>
      </c>
      <c r="H116" s="144" t="s">
        <v>144</v>
      </c>
      <c r="I116" s="144" t="s">
        <v>145</v>
      </c>
      <c r="J116" s="144" t="s">
        <v>119</v>
      </c>
      <c r="K116" s="145" t="s">
        <v>146</v>
      </c>
      <c r="L116" s="146"/>
      <c r="M116" s="78" t="s">
        <v>1</v>
      </c>
      <c r="N116" s="79" t="s">
        <v>35</v>
      </c>
      <c r="O116" s="79" t="s">
        <v>147</v>
      </c>
      <c r="P116" s="79" t="s">
        <v>148</v>
      </c>
      <c r="Q116" s="79" t="s">
        <v>149</v>
      </c>
      <c r="R116" s="79" t="s">
        <v>150</v>
      </c>
      <c r="S116" s="79" t="s">
        <v>151</v>
      </c>
      <c r="T116" s="80" t="s">
        <v>152</v>
      </c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</row>
    <row r="117" s="2" customFormat="1" ht="22.8" customHeight="1">
      <c r="A117" s="31"/>
      <c r="B117" s="32"/>
      <c r="C117" s="85" t="s">
        <v>153</v>
      </c>
      <c r="D117" s="31"/>
      <c r="E117" s="31"/>
      <c r="F117" s="31"/>
      <c r="G117" s="31"/>
      <c r="H117" s="31"/>
      <c r="I117" s="31"/>
      <c r="J117" s="147">
        <f>BK117</f>
        <v>0</v>
      </c>
      <c r="K117" s="31"/>
      <c r="L117" s="32"/>
      <c r="M117" s="81"/>
      <c r="N117" s="65"/>
      <c r="O117" s="82"/>
      <c r="P117" s="148">
        <f>P118</f>
        <v>0</v>
      </c>
      <c r="Q117" s="82"/>
      <c r="R117" s="148">
        <f>R118</f>
        <v>0</v>
      </c>
      <c r="S117" s="82"/>
      <c r="T117" s="149">
        <f>T118</f>
        <v>0</v>
      </c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T117" s="18" t="s">
        <v>70</v>
      </c>
      <c r="AU117" s="18" t="s">
        <v>121</v>
      </c>
      <c r="BK117" s="150">
        <f>BK118</f>
        <v>0</v>
      </c>
    </row>
    <row r="118" s="12" customFormat="1" ht="25.92" customHeight="1">
      <c r="A118" s="12"/>
      <c r="B118" s="151"/>
      <c r="C118" s="12"/>
      <c r="D118" s="152" t="s">
        <v>70</v>
      </c>
      <c r="E118" s="153" t="s">
        <v>1196</v>
      </c>
      <c r="F118" s="153" t="s">
        <v>1196</v>
      </c>
      <c r="G118" s="12"/>
      <c r="H118" s="12"/>
      <c r="I118" s="12"/>
      <c r="J118" s="154">
        <f>BK118</f>
        <v>0</v>
      </c>
      <c r="K118" s="12"/>
      <c r="L118" s="151"/>
      <c r="M118" s="155"/>
      <c r="N118" s="156"/>
      <c r="O118" s="156"/>
      <c r="P118" s="157">
        <f>SUM(P119:P135)</f>
        <v>0</v>
      </c>
      <c r="Q118" s="156"/>
      <c r="R118" s="157">
        <f>SUM(R119:R135)</f>
        <v>0</v>
      </c>
      <c r="S118" s="156"/>
      <c r="T118" s="158">
        <f>SUM(T119:T135)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52" t="s">
        <v>76</v>
      </c>
      <c r="AT118" s="159" t="s">
        <v>70</v>
      </c>
      <c r="AU118" s="159" t="s">
        <v>71</v>
      </c>
      <c r="AY118" s="152" t="s">
        <v>156</v>
      </c>
      <c r="BK118" s="160">
        <f>SUM(BK119:BK135)</f>
        <v>0</v>
      </c>
    </row>
    <row r="119" s="2" customFormat="1" ht="62.7" customHeight="1">
      <c r="A119" s="31"/>
      <c r="B119" s="163"/>
      <c r="C119" s="164" t="s">
        <v>249</v>
      </c>
      <c r="D119" s="164" t="s">
        <v>158</v>
      </c>
      <c r="E119" s="165" t="s">
        <v>1278</v>
      </c>
      <c r="F119" s="166" t="s">
        <v>1418</v>
      </c>
      <c r="G119" s="167" t="s">
        <v>1</v>
      </c>
      <c r="H119" s="168">
        <v>0</v>
      </c>
      <c r="I119" s="169">
        <v>0</v>
      </c>
      <c r="J119" s="169">
        <f>ROUND(I119*H119,2)</f>
        <v>0</v>
      </c>
      <c r="K119" s="166" t="s">
        <v>1</v>
      </c>
      <c r="L119" s="32"/>
      <c r="M119" s="170" t="s">
        <v>1</v>
      </c>
      <c r="N119" s="171" t="s">
        <v>36</v>
      </c>
      <c r="O119" s="172">
        <v>0</v>
      </c>
      <c r="P119" s="172">
        <f>O119*H119</f>
        <v>0</v>
      </c>
      <c r="Q119" s="172">
        <v>0</v>
      </c>
      <c r="R119" s="172">
        <f>Q119*H119</f>
        <v>0</v>
      </c>
      <c r="S119" s="172">
        <v>0</v>
      </c>
      <c r="T119" s="173">
        <f>S119*H119</f>
        <v>0</v>
      </c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R119" s="174" t="s">
        <v>86</v>
      </c>
      <c r="AT119" s="174" t="s">
        <v>158</v>
      </c>
      <c r="AU119" s="174" t="s">
        <v>76</v>
      </c>
      <c r="AY119" s="18" t="s">
        <v>156</v>
      </c>
      <c r="BE119" s="175">
        <f>IF(N119="základní",J119,0)</f>
        <v>0</v>
      </c>
      <c r="BF119" s="175">
        <f>IF(N119="snížená",J119,0)</f>
        <v>0</v>
      </c>
      <c r="BG119" s="175">
        <f>IF(N119="zákl. přenesená",J119,0)</f>
        <v>0</v>
      </c>
      <c r="BH119" s="175">
        <f>IF(N119="sníž. přenesená",J119,0)</f>
        <v>0</v>
      </c>
      <c r="BI119" s="175">
        <f>IF(N119="nulová",J119,0)</f>
        <v>0</v>
      </c>
      <c r="BJ119" s="18" t="s">
        <v>76</v>
      </c>
      <c r="BK119" s="175">
        <f>ROUND(I119*H119,2)</f>
        <v>0</v>
      </c>
      <c r="BL119" s="18" t="s">
        <v>86</v>
      </c>
      <c r="BM119" s="174" t="s">
        <v>1419</v>
      </c>
    </row>
    <row r="120" s="2" customFormat="1">
      <c r="A120" s="31"/>
      <c r="B120" s="32"/>
      <c r="C120" s="31"/>
      <c r="D120" s="176" t="s">
        <v>162</v>
      </c>
      <c r="E120" s="31"/>
      <c r="F120" s="177" t="s">
        <v>1418</v>
      </c>
      <c r="G120" s="31"/>
      <c r="H120" s="31"/>
      <c r="I120" s="31"/>
      <c r="J120" s="31"/>
      <c r="K120" s="31"/>
      <c r="L120" s="32"/>
      <c r="M120" s="178"/>
      <c r="N120" s="179"/>
      <c r="O120" s="69"/>
      <c r="P120" s="69"/>
      <c r="Q120" s="69"/>
      <c r="R120" s="69"/>
      <c r="S120" s="69"/>
      <c r="T120" s="70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T120" s="18" t="s">
        <v>162</v>
      </c>
      <c r="AU120" s="18" t="s">
        <v>76</v>
      </c>
    </row>
    <row r="121" s="13" customFormat="1">
      <c r="A121" s="13"/>
      <c r="B121" s="180"/>
      <c r="C121" s="13"/>
      <c r="D121" s="176" t="s">
        <v>163</v>
      </c>
      <c r="E121" s="181" t="s">
        <v>1</v>
      </c>
      <c r="F121" s="182" t="s">
        <v>1420</v>
      </c>
      <c r="G121" s="13"/>
      <c r="H121" s="181" t="s">
        <v>1</v>
      </c>
      <c r="I121" s="13"/>
      <c r="J121" s="13"/>
      <c r="K121" s="13"/>
      <c r="L121" s="180"/>
      <c r="M121" s="183"/>
      <c r="N121" s="184"/>
      <c r="O121" s="184"/>
      <c r="P121" s="184"/>
      <c r="Q121" s="184"/>
      <c r="R121" s="184"/>
      <c r="S121" s="184"/>
      <c r="T121" s="18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181" t="s">
        <v>163</v>
      </c>
      <c r="AU121" s="181" t="s">
        <v>76</v>
      </c>
      <c r="AV121" s="13" t="s">
        <v>76</v>
      </c>
      <c r="AW121" s="13" t="s">
        <v>27</v>
      </c>
      <c r="AX121" s="13" t="s">
        <v>71</v>
      </c>
      <c r="AY121" s="181" t="s">
        <v>156</v>
      </c>
    </row>
    <row r="122" s="13" customFormat="1">
      <c r="A122" s="13"/>
      <c r="B122" s="180"/>
      <c r="C122" s="13"/>
      <c r="D122" s="176" t="s">
        <v>163</v>
      </c>
      <c r="E122" s="181" t="s">
        <v>1</v>
      </c>
      <c r="F122" s="182" t="s">
        <v>1282</v>
      </c>
      <c r="G122" s="13"/>
      <c r="H122" s="181" t="s">
        <v>1</v>
      </c>
      <c r="I122" s="13"/>
      <c r="J122" s="13"/>
      <c r="K122" s="13"/>
      <c r="L122" s="180"/>
      <c r="M122" s="183"/>
      <c r="N122" s="184"/>
      <c r="O122" s="184"/>
      <c r="P122" s="184"/>
      <c r="Q122" s="184"/>
      <c r="R122" s="184"/>
      <c r="S122" s="184"/>
      <c r="T122" s="18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181" t="s">
        <v>163</v>
      </c>
      <c r="AU122" s="181" t="s">
        <v>76</v>
      </c>
      <c r="AV122" s="13" t="s">
        <v>76</v>
      </c>
      <c r="AW122" s="13" t="s">
        <v>27</v>
      </c>
      <c r="AX122" s="13" t="s">
        <v>71</v>
      </c>
      <c r="AY122" s="181" t="s">
        <v>156</v>
      </c>
    </row>
    <row r="123" s="15" customFormat="1">
      <c r="A123" s="15"/>
      <c r="B123" s="193"/>
      <c r="C123" s="15"/>
      <c r="D123" s="176" t="s">
        <v>163</v>
      </c>
      <c r="E123" s="194" t="s">
        <v>1</v>
      </c>
      <c r="F123" s="195" t="s">
        <v>166</v>
      </c>
      <c r="G123" s="15"/>
      <c r="H123" s="196">
        <v>0</v>
      </c>
      <c r="I123" s="15"/>
      <c r="J123" s="15"/>
      <c r="K123" s="15"/>
      <c r="L123" s="193"/>
      <c r="M123" s="197"/>
      <c r="N123" s="198"/>
      <c r="O123" s="198"/>
      <c r="P123" s="198"/>
      <c r="Q123" s="198"/>
      <c r="R123" s="198"/>
      <c r="S123" s="198"/>
      <c r="T123" s="199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194" t="s">
        <v>163</v>
      </c>
      <c r="AU123" s="194" t="s">
        <v>76</v>
      </c>
      <c r="AV123" s="15" t="s">
        <v>86</v>
      </c>
      <c r="AW123" s="15" t="s">
        <v>27</v>
      </c>
      <c r="AX123" s="15" t="s">
        <v>76</v>
      </c>
      <c r="AY123" s="194" t="s">
        <v>156</v>
      </c>
    </row>
    <row r="124" s="2" customFormat="1" ht="55.5" customHeight="1">
      <c r="A124" s="31"/>
      <c r="B124" s="163"/>
      <c r="C124" s="164" t="s">
        <v>215</v>
      </c>
      <c r="D124" s="164" t="s">
        <v>158</v>
      </c>
      <c r="E124" s="165" t="s">
        <v>1421</v>
      </c>
      <c r="F124" s="166" t="s">
        <v>1422</v>
      </c>
      <c r="G124" s="167" t="s">
        <v>1</v>
      </c>
      <c r="H124" s="168">
        <v>2</v>
      </c>
      <c r="I124" s="169">
        <v>0</v>
      </c>
      <c r="J124" s="169">
        <f>ROUND(I124*H124,2)</f>
        <v>0</v>
      </c>
      <c r="K124" s="166" t="s">
        <v>1</v>
      </c>
      <c r="L124" s="32"/>
      <c r="M124" s="170" t="s">
        <v>1</v>
      </c>
      <c r="N124" s="171" t="s">
        <v>36</v>
      </c>
      <c r="O124" s="172">
        <v>0</v>
      </c>
      <c r="P124" s="172">
        <f>O124*H124</f>
        <v>0</v>
      </c>
      <c r="Q124" s="172">
        <v>0</v>
      </c>
      <c r="R124" s="172">
        <f>Q124*H124</f>
        <v>0</v>
      </c>
      <c r="S124" s="172">
        <v>0</v>
      </c>
      <c r="T124" s="173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74" t="s">
        <v>86</v>
      </c>
      <c r="AT124" s="174" t="s">
        <v>158</v>
      </c>
      <c r="AU124" s="174" t="s">
        <v>76</v>
      </c>
      <c r="AY124" s="18" t="s">
        <v>156</v>
      </c>
      <c r="BE124" s="175">
        <f>IF(N124="základní",J124,0)</f>
        <v>0</v>
      </c>
      <c r="BF124" s="175">
        <f>IF(N124="snížená",J124,0)</f>
        <v>0</v>
      </c>
      <c r="BG124" s="175">
        <f>IF(N124="zákl. přenesená",J124,0)</f>
        <v>0</v>
      </c>
      <c r="BH124" s="175">
        <f>IF(N124="sníž. přenesená",J124,0)</f>
        <v>0</v>
      </c>
      <c r="BI124" s="175">
        <f>IF(N124="nulová",J124,0)</f>
        <v>0</v>
      </c>
      <c r="BJ124" s="18" t="s">
        <v>76</v>
      </c>
      <c r="BK124" s="175">
        <f>ROUND(I124*H124,2)</f>
        <v>0</v>
      </c>
      <c r="BL124" s="18" t="s">
        <v>86</v>
      </c>
      <c r="BM124" s="174" t="s">
        <v>80</v>
      </c>
    </row>
    <row r="125" s="2" customFormat="1">
      <c r="A125" s="31"/>
      <c r="B125" s="32"/>
      <c r="C125" s="31"/>
      <c r="D125" s="176" t="s">
        <v>162</v>
      </c>
      <c r="E125" s="31"/>
      <c r="F125" s="177" t="s">
        <v>1422</v>
      </c>
      <c r="G125" s="31"/>
      <c r="H125" s="31"/>
      <c r="I125" s="31"/>
      <c r="J125" s="31"/>
      <c r="K125" s="31"/>
      <c r="L125" s="32"/>
      <c r="M125" s="178"/>
      <c r="N125" s="179"/>
      <c r="O125" s="69"/>
      <c r="P125" s="69"/>
      <c r="Q125" s="69"/>
      <c r="R125" s="69"/>
      <c r="S125" s="69"/>
      <c r="T125" s="70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T125" s="18" t="s">
        <v>162</v>
      </c>
      <c r="AU125" s="18" t="s">
        <v>76</v>
      </c>
    </row>
    <row r="126" s="2" customFormat="1" ht="62.7" customHeight="1">
      <c r="A126" s="31"/>
      <c r="B126" s="163"/>
      <c r="C126" s="164" t="s">
        <v>188</v>
      </c>
      <c r="D126" s="164" t="s">
        <v>158</v>
      </c>
      <c r="E126" s="165" t="s">
        <v>1423</v>
      </c>
      <c r="F126" s="166" t="s">
        <v>1424</v>
      </c>
      <c r="G126" s="167" t="s">
        <v>1</v>
      </c>
      <c r="H126" s="168">
        <v>10</v>
      </c>
      <c r="I126" s="169">
        <v>0</v>
      </c>
      <c r="J126" s="169">
        <f>ROUND(I126*H126,2)</f>
        <v>0</v>
      </c>
      <c r="K126" s="166" t="s">
        <v>1</v>
      </c>
      <c r="L126" s="32"/>
      <c r="M126" s="170" t="s">
        <v>1</v>
      </c>
      <c r="N126" s="171" t="s">
        <v>36</v>
      </c>
      <c r="O126" s="172">
        <v>0</v>
      </c>
      <c r="P126" s="172">
        <f>O126*H126</f>
        <v>0</v>
      </c>
      <c r="Q126" s="172">
        <v>0</v>
      </c>
      <c r="R126" s="172">
        <f>Q126*H126</f>
        <v>0</v>
      </c>
      <c r="S126" s="172">
        <v>0</v>
      </c>
      <c r="T126" s="173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74" t="s">
        <v>86</v>
      </c>
      <c r="AT126" s="174" t="s">
        <v>158</v>
      </c>
      <c r="AU126" s="174" t="s">
        <v>76</v>
      </c>
      <c r="AY126" s="18" t="s">
        <v>156</v>
      </c>
      <c r="BE126" s="175">
        <f>IF(N126="základní",J126,0)</f>
        <v>0</v>
      </c>
      <c r="BF126" s="175">
        <f>IF(N126="snížená",J126,0)</f>
        <v>0</v>
      </c>
      <c r="BG126" s="175">
        <f>IF(N126="zákl. přenesená",J126,0)</f>
        <v>0</v>
      </c>
      <c r="BH126" s="175">
        <f>IF(N126="sníž. přenesená",J126,0)</f>
        <v>0</v>
      </c>
      <c r="BI126" s="175">
        <f>IF(N126="nulová",J126,0)</f>
        <v>0</v>
      </c>
      <c r="BJ126" s="18" t="s">
        <v>76</v>
      </c>
      <c r="BK126" s="175">
        <f>ROUND(I126*H126,2)</f>
        <v>0</v>
      </c>
      <c r="BL126" s="18" t="s">
        <v>86</v>
      </c>
      <c r="BM126" s="174" t="s">
        <v>86</v>
      </c>
    </row>
    <row r="127" s="2" customFormat="1">
      <c r="A127" s="31"/>
      <c r="B127" s="32"/>
      <c r="C127" s="31"/>
      <c r="D127" s="176" t="s">
        <v>162</v>
      </c>
      <c r="E127" s="31"/>
      <c r="F127" s="177" t="s">
        <v>1424</v>
      </c>
      <c r="G127" s="31"/>
      <c r="H127" s="31"/>
      <c r="I127" s="31"/>
      <c r="J127" s="31"/>
      <c r="K127" s="31"/>
      <c r="L127" s="32"/>
      <c r="M127" s="178"/>
      <c r="N127" s="179"/>
      <c r="O127" s="69"/>
      <c r="P127" s="69"/>
      <c r="Q127" s="69"/>
      <c r="R127" s="69"/>
      <c r="S127" s="69"/>
      <c r="T127" s="70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8" t="s">
        <v>162</v>
      </c>
      <c r="AU127" s="18" t="s">
        <v>76</v>
      </c>
    </row>
    <row r="128" s="2" customFormat="1" ht="55.5" customHeight="1">
      <c r="A128" s="31"/>
      <c r="B128" s="163"/>
      <c r="C128" s="164" t="s">
        <v>226</v>
      </c>
      <c r="D128" s="164" t="s">
        <v>158</v>
      </c>
      <c r="E128" s="165" t="s">
        <v>1425</v>
      </c>
      <c r="F128" s="166" t="s">
        <v>1426</v>
      </c>
      <c r="G128" s="167" t="s">
        <v>1</v>
      </c>
      <c r="H128" s="168">
        <v>12</v>
      </c>
      <c r="I128" s="169">
        <v>0</v>
      </c>
      <c r="J128" s="169">
        <f>ROUND(I128*H128,2)</f>
        <v>0</v>
      </c>
      <c r="K128" s="166" t="s">
        <v>1</v>
      </c>
      <c r="L128" s="32"/>
      <c r="M128" s="170" t="s">
        <v>1</v>
      </c>
      <c r="N128" s="171" t="s">
        <v>36</v>
      </c>
      <c r="O128" s="172">
        <v>0</v>
      </c>
      <c r="P128" s="172">
        <f>O128*H128</f>
        <v>0</v>
      </c>
      <c r="Q128" s="172">
        <v>0</v>
      </c>
      <c r="R128" s="172">
        <f>Q128*H128</f>
        <v>0</v>
      </c>
      <c r="S128" s="172">
        <v>0</v>
      </c>
      <c r="T128" s="173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74" t="s">
        <v>86</v>
      </c>
      <c r="AT128" s="174" t="s">
        <v>158</v>
      </c>
      <c r="AU128" s="174" t="s">
        <v>76</v>
      </c>
      <c r="AY128" s="18" t="s">
        <v>156</v>
      </c>
      <c r="BE128" s="175">
        <f>IF(N128="základní",J128,0)</f>
        <v>0</v>
      </c>
      <c r="BF128" s="175">
        <f>IF(N128="snížená",J128,0)</f>
        <v>0</v>
      </c>
      <c r="BG128" s="175">
        <f>IF(N128="zákl. přenesená",J128,0)</f>
        <v>0</v>
      </c>
      <c r="BH128" s="175">
        <f>IF(N128="sníž. přenesená",J128,0)</f>
        <v>0</v>
      </c>
      <c r="BI128" s="175">
        <f>IF(N128="nulová",J128,0)</f>
        <v>0</v>
      </c>
      <c r="BJ128" s="18" t="s">
        <v>76</v>
      </c>
      <c r="BK128" s="175">
        <f>ROUND(I128*H128,2)</f>
        <v>0</v>
      </c>
      <c r="BL128" s="18" t="s">
        <v>86</v>
      </c>
      <c r="BM128" s="174" t="s">
        <v>92</v>
      </c>
    </row>
    <row r="129" s="2" customFormat="1">
      <c r="A129" s="31"/>
      <c r="B129" s="32"/>
      <c r="C129" s="31"/>
      <c r="D129" s="176" t="s">
        <v>162</v>
      </c>
      <c r="E129" s="31"/>
      <c r="F129" s="177" t="s">
        <v>1426</v>
      </c>
      <c r="G129" s="31"/>
      <c r="H129" s="31"/>
      <c r="I129" s="31"/>
      <c r="J129" s="31"/>
      <c r="K129" s="31"/>
      <c r="L129" s="32"/>
      <c r="M129" s="178"/>
      <c r="N129" s="179"/>
      <c r="O129" s="69"/>
      <c r="P129" s="69"/>
      <c r="Q129" s="69"/>
      <c r="R129" s="69"/>
      <c r="S129" s="69"/>
      <c r="T129" s="70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T129" s="18" t="s">
        <v>162</v>
      </c>
      <c r="AU129" s="18" t="s">
        <v>76</v>
      </c>
    </row>
    <row r="130" s="2" customFormat="1" ht="55.5" customHeight="1">
      <c r="A130" s="31"/>
      <c r="B130" s="163"/>
      <c r="C130" s="164" t="s">
        <v>193</v>
      </c>
      <c r="D130" s="164" t="s">
        <v>158</v>
      </c>
      <c r="E130" s="165" t="s">
        <v>1427</v>
      </c>
      <c r="F130" s="166" t="s">
        <v>1428</v>
      </c>
      <c r="G130" s="167" t="s">
        <v>1</v>
      </c>
      <c r="H130" s="168">
        <v>11</v>
      </c>
      <c r="I130" s="169">
        <v>0</v>
      </c>
      <c r="J130" s="169">
        <f>ROUND(I130*H130,2)</f>
        <v>0</v>
      </c>
      <c r="K130" s="166" t="s">
        <v>1</v>
      </c>
      <c r="L130" s="32"/>
      <c r="M130" s="170" t="s">
        <v>1</v>
      </c>
      <c r="N130" s="171" t="s">
        <v>36</v>
      </c>
      <c r="O130" s="172">
        <v>0</v>
      </c>
      <c r="P130" s="172">
        <f>O130*H130</f>
        <v>0</v>
      </c>
      <c r="Q130" s="172">
        <v>0</v>
      </c>
      <c r="R130" s="172">
        <f>Q130*H130</f>
        <v>0</v>
      </c>
      <c r="S130" s="172">
        <v>0</v>
      </c>
      <c r="T130" s="173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74" t="s">
        <v>86</v>
      </c>
      <c r="AT130" s="174" t="s">
        <v>158</v>
      </c>
      <c r="AU130" s="174" t="s">
        <v>76</v>
      </c>
      <c r="AY130" s="18" t="s">
        <v>156</v>
      </c>
      <c r="BE130" s="175">
        <f>IF(N130="základní",J130,0)</f>
        <v>0</v>
      </c>
      <c r="BF130" s="175">
        <f>IF(N130="snížená",J130,0)</f>
        <v>0</v>
      </c>
      <c r="BG130" s="175">
        <f>IF(N130="zákl. přenesená",J130,0)</f>
        <v>0</v>
      </c>
      <c r="BH130" s="175">
        <f>IF(N130="sníž. přenesená",J130,0)</f>
        <v>0</v>
      </c>
      <c r="BI130" s="175">
        <f>IF(N130="nulová",J130,0)</f>
        <v>0</v>
      </c>
      <c r="BJ130" s="18" t="s">
        <v>76</v>
      </c>
      <c r="BK130" s="175">
        <f>ROUND(I130*H130,2)</f>
        <v>0</v>
      </c>
      <c r="BL130" s="18" t="s">
        <v>86</v>
      </c>
      <c r="BM130" s="174" t="s">
        <v>177</v>
      </c>
    </row>
    <row r="131" s="2" customFormat="1">
      <c r="A131" s="31"/>
      <c r="B131" s="32"/>
      <c r="C131" s="31"/>
      <c r="D131" s="176" t="s">
        <v>162</v>
      </c>
      <c r="E131" s="31"/>
      <c r="F131" s="177" t="s">
        <v>1428</v>
      </c>
      <c r="G131" s="31"/>
      <c r="H131" s="31"/>
      <c r="I131" s="31"/>
      <c r="J131" s="31"/>
      <c r="K131" s="31"/>
      <c r="L131" s="32"/>
      <c r="M131" s="178"/>
      <c r="N131" s="179"/>
      <c r="O131" s="69"/>
      <c r="P131" s="69"/>
      <c r="Q131" s="69"/>
      <c r="R131" s="69"/>
      <c r="S131" s="69"/>
      <c r="T131" s="70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8" t="s">
        <v>162</v>
      </c>
      <c r="AU131" s="18" t="s">
        <v>76</v>
      </c>
    </row>
    <row r="132" s="2" customFormat="1" ht="37.8" customHeight="1">
      <c r="A132" s="31"/>
      <c r="B132" s="163"/>
      <c r="C132" s="164" t="s">
        <v>238</v>
      </c>
      <c r="D132" s="164" t="s">
        <v>158</v>
      </c>
      <c r="E132" s="165" t="s">
        <v>1429</v>
      </c>
      <c r="F132" s="166" t="s">
        <v>1430</v>
      </c>
      <c r="G132" s="167" t="s">
        <v>1</v>
      </c>
      <c r="H132" s="168">
        <v>45.5</v>
      </c>
      <c r="I132" s="169">
        <v>0</v>
      </c>
      <c r="J132" s="169">
        <f>ROUND(I132*H132,2)</f>
        <v>0</v>
      </c>
      <c r="K132" s="166" t="s">
        <v>1</v>
      </c>
      <c r="L132" s="32"/>
      <c r="M132" s="170" t="s">
        <v>1</v>
      </c>
      <c r="N132" s="171" t="s">
        <v>36</v>
      </c>
      <c r="O132" s="172">
        <v>0</v>
      </c>
      <c r="P132" s="172">
        <f>O132*H132</f>
        <v>0</v>
      </c>
      <c r="Q132" s="172">
        <v>0</v>
      </c>
      <c r="R132" s="172">
        <f>Q132*H132</f>
        <v>0</v>
      </c>
      <c r="S132" s="172">
        <v>0</v>
      </c>
      <c r="T132" s="173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74" t="s">
        <v>86</v>
      </c>
      <c r="AT132" s="174" t="s">
        <v>158</v>
      </c>
      <c r="AU132" s="174" t="s">
        <v>76</v>
      </c>
      <c r="AY132" s="18" t="s">
        <v>156</v>
      </c>
      <c r="BE132" s="175">
        <f>IF(N132="základní",J132,0)</f>
        <v>0</v>
      </c>
      <c r="BF132" s="175">
        <f>IF(N132="snížená",J132,0)</f>
        <v>0</v>
      </c>
      <c r="BG132" s="175">
        <f>IF(N132="zákl. přenesená",J132,0)</f>
        <v>0</v>
      </c>
      <c r="BH132" s="175">
        <f>IF(N132="sníž. přenesená",J132,0)</f>
        <v>0</v>
      </c>
      <c r="BI132" s="175">
        <f>IF(N132="nulová",J132,0)</f>
        <v>0</v>
      </c>
      <c r="BJ132" s="18" t="s">
        <v>76</v>
      </c>
      <c r="BK132" s="175">
        <f>ROUND(I132*H132,2)</f>
        <v>0</v>
      </c>
      <c r="BL132" s="18" t="s">
        <v>86</v>
      </c>
      <c r="BM132" s="174" t="s">
        <v>104</v>
      </c>
    </row>
    <row r="133" s="2" customFormat="1">
      <c r="A133" s="31"/>
      <c r="B133" s="32"/>
      <c r="C133" s="31"/>
      <c r="D133" s="176" t="s">
        <v>162</v>
      </c>
      <c r="E133" s="31"/>
      <c r="F133" s="177" t="s">
        <v>1430</v>
      </c>
      <c r="G133" s="31"/>
      <c r="H133" s="31"/>
      <c r="I133" s="31"/>
      <c r="J133" s="31"/>
      <c r="K133" s="31"/>
      <c r="L133" s="32"/>
      <c r="M133" s="178"/>
      <c r="N133" s="179"/>
      <c r="O133" s="69"/>
      <c r="P133" s="69"/>
      <c r="Q133" s="69"/>
      <c r="R133" s="69"/>
      <c r="S133" s="69"/>
      <c r="T133" s="70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8" t="s">
        <v>162</v>
      </c>
      <c r="AU133" s="18" t="s">
        <v>76</v>
      </c>
    </row>
    <row r="134" s="2" customFormat="1" ht="49.05" customHeight="1">
      <c r="A134" s="31"/>
      <c r="B134" s="163"/>
      <c r="C134" s="164" t="s">
        <v>198</v>
      </c>
      <c r="D134" s="164" t="s">
        <v>158</v>
      </c>
      <c r="E134" s="165" t="s">
        <v>1431</v>
      </c>
      <c r="F134" s="166" t="s">
        <v>1432</v>
      </c>
      <c r="G134" s="167" t="s">
        <v>1</v>
      </c>
      <c r="H134" s="168">
        <v>59.100000000000001</v>
      </c>
      <c r="I134" s="169">
        <v>0</v>
      </c>
      <c r="J134" s="169">
        <f>ROUND(I134*H134,2)</f>
        <v>0</v>
      </c>
      <c r="K134" s="166" t="s">
        <v>1</v>
      </c>
      <c r="L134" s="32"/>
      <c r="M134" s="170" t="s">
        <v>1</v>
      </c>
      <c r="N134" s="171" t="s">
        <v>36</v>
      </c>
      <c r="O134" s="172">
        <v>0</v>
      </c>
      <c r="P134" s="172">
        <f>O134*H134</f>
        <v>0</v>
      </c>
      <c r="Q134" s="172">
        <v>0</v>
      </c>
      <c r="R134" s="172">
        <f>Q134*H134</f>
        <v>0</v>
      </c>
      <c r="S134" s="172">
        <v>0</v>
      </c>
      <c r="T134" s="173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4" t="s">
        <v>86</v>
      </c>
      <c r="AT134" s="174" t="s">
        <v>158</v>
      </c>
      <c r="AU134" s="174" t="s">
        <v>76</v>
      </c>
      <c r="AY134" s="18" t="s">
        <v>156</v>
      </c>
      <c r="BE134" s="175">
        <f>IF(N134="základní",J134,0)</f>
        <v>0</v>
      </c>
      <c r="BF134" s="175">
        <f>IF(N134="snížená",J134,0)</f>
        <v>0</v>
      </c>
      <c r="BG134" s="175">
        <f>IF(N134="zákl. přenesená",J134,0)</f>
        <v>0</v>
      </c>
      <c r="BH134" s="175">
        <f>IF(N134="sníž. přenesená",J134,0)</f>
        <v>0</v>
      </c>
      <c r="BI134" s="175">
        <f>IF(N134="nulová",J134,0)</f>
        <v>0</v>
      </c>
      <c r="BJ134" s="18" t="s">
        <v>76</v>
      </c>
      <c r="BK134" s="175">
        <f>ROUND(I134*H134,2)</f>
        <v>0</v>
      </c>
      <c r="BL134" s="18" t="s">
        <v>86</v>
      </c>
      <c r="BM134" s="174" t="s">
        <v>8</v>
      </c>
    </row>
    <row r="135" s="2" customFormat="1">
      <c r="A135" s="31"/>
      <c r="B135" s="32"/>
      <c r="C135" s="31"/>
      <c r="D135" s="176" t="s">
        <v>162</v>
      </c>
      <c r="E135" s="31"/>
      <c r="F135" s="177" t="s">
        <v>1432</v>
      </c>
      <c r="G135" s="31"/>
      <c r="H135" s="31"/>
      <c r="I135" s="31"/>
      <c r="J135" s="31"/>
      <c r="K135" s="31"/>
      <c r="L135" s="32"/>
      <c r="M135" s="212"/>
      <c r="N135" s="213"/>
      <c r="O135" s="214"/>
      <c r="P135" s="214"/>
      <c r="Q135" s="214"/>
      <c r="R135" s="214"/>
      <c r="S135" s="214"/>
      <c r="T135" s="215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T135" s="18" t="s">
        <v>162</v>
      </c>
      <c r="AU135" s="18" t="s">
        <v>76</v>
      </c>
    </row>
    <row r="136" s="2" customFormat="1" ht="6.96" customHeight="1">
      <c r="A136" s="31"/>
      <c r="B136" s="52"/>
      <c r="C136" s="53"/>
      <c r="D136" s="53"/>
      <c r="E136" s="53"/>
      <c r="F136" s="53"/>
      <c r="G136" s="53"/>
      <c r="H136" s="53"/>
      <c r="I136" s="53"/>
      <c r="J136" s="53"/>
      <c r="K136" s="53"/>
      <c r="L136" s="32"/>
      <c r="M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</sheetData>
  <autoFilter ref="C116:K135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BAZANT-PC\František Bažant</dc:creator>
  <cp:lastModifiedBy>BAZANT-PC\František Bažant</cp:lastModifiedBy>
  <dcterms:created xsi:type="dcterms:W3CDTF">2024-12-10T14:15:56Z</dcterms:created>
  <dcterms:modified xsi:type="dcterms:W3CDTF">2024-12-10T14:16:03Z</dcterms:modified>
</cp:coreProperties>
</file>