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Sedláčková_2023\22_042 Petrohrad, Černčice_prodloužení kan.výtlaku na ČOV\RO_VV_dotazy soutěž_30.1.2025\"/>
    </mc:Choice>
  </mc:AlternateContent>
  <bookViews>
    <workbookView xWindow="0" yWindow="0" windowWidth="0" windowHeight="0"/>
  </bookViews>
  <sheets>
    <sheet name="Rekapitulace stavby" sheetId="1" r:id="rId1"/>
    <sheet name="IO 01 - Kanalizační výtlak C" sheetId="2" r:id="rId2"/>
    <sheet name="SO 01 - Obnova povrchů" sheetId="3" r:id="rId3"/>
    <sheet name="VON - Vedlejší a ostatní ..." sheetId="4" r:id="rId4"/>
    <sheet name="Seznam figur" sheetId="5" r:id="rId5"/>
    <sheet name="Pokyny pro vyplnění" sheetId="6" r:id="rId6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'IO 01 - Kanalizační výtlak C'!$C$89:$K$467</definedName>
    <definedName name="_xlnm.Print_Area" localSheetId="1">'IO 01 - Kanalizační výtlak C'!$C$4:$J$39,'IO 01 - Kanalizační výtlak C'!$C$45:$J$71,'IO 01 - Kanalizační výtlak C'!$C$77:$K$467</definedName>
    <definedName name="_xlnm.Print_Titles" localSheetId="1">'IO 01 - Kanalizační výtlak C'!$89:$89</definedName>
    <definedName name="_xlnm._FilterDatabase" localSheetId="2" hidden="1">'SO 01 - Obnova povrchů'!$C$84:$K$217</definedName>
    <definedName name="_xlnm.Print_Area" localSheetId="2">'SO 01 - Obnova povrchů'!$C$4:$J$39,'SO 01 - Obnova povrchů'!$C$45:$J$66,'SO 01 - Obnova povrchů'!$C$72:$K$217</definedName>
    <definedName name="_xlnm.Print_Titles" localSheetId="2">'SO 01 - Obnova povrchů'!$84:$84</definedName>
    <definedName name="_xlnm._FilterDatabase" localSheetId="3" hidden="1">'VON - Vedlejší a ostatní ...'!$C$82:$K$113</definedName>
    <definedName name="_xlnm.Print_Area" localSheetId="3">'VON - Vedlejší a ostatní ...'!$C$4:$J$39,'VON - Vedlejší a ostatní ...'!$C$45:$J$64,'VON - Vedlejší a ostatní ...'!$C$70:$K$113</definedName>
    <definedName name="_xlnm.Print_Titles" localSheetId="3">'VON - Vedlejší a ostatní ...'!$82:$82</definedName>
    <definedName name="_xlnm.Print_Area" localSheetId="4">'Seznam figur'!$C$4:$G$81</definedName>
    <definedName name="_xlnm.Print_Titles" localSheetId="4">'Seznam figur'!$9:$9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57"/>
  <c i="4" r="J35"/>
  <c i="1" r="AX57"/>
  <c i="4" r="BI110"/>
  <c r="BH110"/>
  <c r="BG110"/>
  <c r="BF110"/>
  <c r="T110"/>
  <c r="T102"/>
  <c r="R110"/>
  <c r="R102"/>
  <c r="P110"/>
  <c r="P102"/>
  <c r="BI103"/>
  <c r="BH103"/>
  <c r="BG103"/>
  <c r="BF103"/>
  <c r="T103"/>
  <c r="R103"/>
  <c r="P103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55"/>
  <c r="J17"/>
  <c r="J12"/>
  <c r="J52"/>
  <c r="E7"/>
  <c r="E48"/>
  <c i="3" r="J37"/>
  <c r="J36"/>
  <c i="1" r="AY56"/>
  <c i="3" r="J35"/>
  <c i="1" r="AX56"/>
  <c i="3" r="BI216"/>
  <c r="BH216"/>
  <c r="BG216"/>
  <c r="BF216"/>
  <c r="T216"/>
  <c r="T215"/>
  <c r="R216"/>
  <c r="R215"/>
  <c r="P216"/>
  <c r="P215"/>
  <c r="BI210"/>
  <c r="BH210"/>
  <c r="BG210"/>
  <c r="BF210"/>
  <c r="T210"/>
  <c r="R210"/>
  <c r="P210"/>
  <c r="BI205"/>
  <c r="BH205"/>
  <c r="BG205"/>
  <c r="BF205"/>
  <c r="T205"/>
  <c r="R205"/>
  <c r="P205"/>
  <c r="BI199"/>
  <c r="BH199"/>
  <c r="BG199"/>
  <c r="BF199"/>
  <c r="T199"/>
  <c r="R199"/>
  <c r="P199"/>
  <c r="BI193"/>
  <c r="BH193"/>
  <c r="BG193"/>
  <c r="BF193"/>
  <c r="T193"/>
  <c r="R193"/>
  <c r="P193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2"/>
  <c r="BH162"/>
  <c r="BG162"/>
  <c r="BF162"/>
  <c r="T162"/>
  <c r="R162"/>
  <c r="P162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T131"/>
  <c r="R132"/>
  <c r="R131"/>
  <c r="P132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3"/>
  <c r="BH113"/>
  <c r="BG113"/>
  <c r="BF113"/>
  <c r="T113"/>
  <c r="R113"/>
  <c r="P113"/>
  <c r="BI107"/>
  <c r="BH107"/>
  <c r="BG107"/>
  <c r="BF107"/>
  <c r="T107"/>
  <c r="R107"/>
  <c r="P107"/>
  <c r="BI103"/>
  <c r="BH103"/>
  <c r="BG103"/>
  <c r="BF103"/>
  <c r="T103"/>
  <c r="R103"/>
  <c r="P103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79"/>
  <c r="E7"/>
  <c r="E48"/>
  <c i="2" r="J37"/>
  <c r="J36"/>
  <c i="1" r="AY55"/>
  <c i="2" r="J35"/>
  <c i="1" r="AX55"/>
  <c i="2" r="BI465"/>
  <c r="BH465"/>
  <c r="BG465"/>
  <c r="BF465"/>
  <c r="T465"/>
  <c r="R465"/>
  <c r="P465"/>
  <c r="BI464"/>
  <c r="BH464"/>
  <c r="BG464"/>
  <c r="BF464"/>
  <c r="T464"/>
  <c r="R464"/>
  <c r="P464"/>
  <c r="BI462"/>
  <c r="BH462"/>
  <c r="BG462"/>
  <c r="BF462"/>
  <c r="T462"/>
  <c r="R462"/>
  <c r="P462"/>
  <c r="BI459"/>
  <c r="BH459"/>
  <c r="BG459"/>
  <c r="BF459"/>
  <c r="T459"/>
  <c r="R459"/>
  <c r="P459"/>
  <c r="BI456"/>
  <c r="BH456"/>
  <c r="BG456"/>
  <c r="BF456"/>
  <c r="T456"/>
  <c r="R456"/>
  <c r="P456"/>
  <c r="BI454"/>
  <c r="BH454"/>
  <c r="BG454"/>
  <c r="BF454"/>
  <c r="T454"/>
  <c r="R454"/>
  <c r="P454"/>
  <c r="BI451"/>
  <c r="BH451"/>
  <c r="BG451"/>
  <c r="BF451"/>
  <c r="T451"/>
  <c r="T450"/>
  <c r="R451"/>
  <c r="R450"/>
  <c r="P451"/>
  <c r="P450"/>
  <c r="BI446"/>
  <c r="BH446"/>
  <c r="BG446"/>
  <c r="BF446"/>
  <c r="T446"/>
  <c r="R446"/>
  <c r="P446"/>
  <c r="BI441"/>
  <c r="BH441"/>
  <c r="BG441"/>
  <c r="BF441"/>
  <c r="T441"/>
  <c r="R441"/>
  <c r="P441"/>
  <c r="BI438"/>
  <c r="BH438"/>
  <c r="BG438"/>
  <c r="BF438"/>
  <c r="T438"/>
  <c r="R438"/>
  <c r="P438"/>
  <c r="BI431"/>
  <c r="BH431"/>
  <c r="BG431"/>
  <c r="BF431"/>
  <c r="T431"/>
  <c r="R431"/>
  <c r="P431"/>
  <c r="BI428"/>
  <c r="BH428"/>
  <c r="BG428"/>
  <c r="BF428"/>
  <c r="T428"/>
  <c r="R428"/>
  <c r="P428"/>
  <c r="BI424"/>
  <c r="BH424"/>
  <c r="BG424"/>
  <c r="BF424"/>
  <c r="T424"/>
  <c r="R424"/>
  <c r="P424"/>
  <c r="BI421"/>
  <c r="BH421"/>
  <c r="BG421"/>
  <c r="BF421"/>
  <c r="T421"/>
  <c r="R421"/>
  <c r="P421"/>
  <c r="BI418"/>
  <c r="BH418"/>
  <c r="BG418"/>
  <c r="BF418"/>
  <c r="T418"/>
  <c r="R418"/>
  <c r="P418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12"/>
  <c r="BH412"/>
  <c r="BG412"/>
  <c r="BF412"/>
  <c r="T412"/>
  <c r="R412"/>
  <c r="P412"/>
  <c r="BI411"/>
  <c r="BH411"/>
  <c r="BG411"/>
  <c r="BF411"/>
  <c r="T411"/>
  <c r="R411"/>
  <c r="P411"/>
  <c r="BI409"/>
  <c r="BH409"/>
  <c r="BG409"/>
  <c r="BF409"/>
  <c r="T409"/>
  <c r="R409"/>
  <c r="P409"/>
  <c r="BI408"/>
  <c r="BH408"/>
  <c r="BG408"/>
  <c r="BF408"/>
  <c r="T408"/>
  <c r="R408"/>
  <c r="P408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400"/>
  <c r="BH400"/>
  <c r="BG400"/>
  <c r="BF400"/>
  <c r="T400"/>
  <c r="R400"/>
  <c r="P400"/>
  <c r="BI397"/>
  <c r="BH397"/>
  <c r="BG397"/>
  <c r="BF397"/>
  <c r="T397"/>
  <c r="R397"/>
  <c r="P397"/>
  <c r="BI396"/>
  <c r="BH396"/>
  <c r="BG396"/>
  <c r="BF396"/>
  <c r="T396"/>
  <c r="R396"/>
  <c r="P396"/>
  <c r="BI391"/>
  <c r="BH391"/>
  <c r="BG391"/>
  <c r="BF391"/>
  <c r="T391"/>
  <c r="R391"/>
  <c r="P391"/>
  <c r="BI390"/>
  <c r="BH390"/>
  <c r="BG390"/>
  <c r="BF390"/>
  <c r="T390"/>
  <c r="R390"/>
  <c r="P390"/>
  <c r="BI385"/>
  <c r="BH385"/>
  <c r="BG385"/>
  <c r="BF385"/>
  <c r="T385"/>
  <c r="R385"/>
  <c r="P385"/>
  <c r="BI384"/>
  <c r="BH384"/>
  <c r="BG384"/>
  <c r="BF384"/>
  <c r="T384"/>
  <c r="R384"/>
  <c r="P384"/>
  <c r="BI379"/>
  <c r="BH379"/>
  <c r="BG379"/>
  <c r="BF379"/>
  <c r="T379"/>
  <c r="R379"/>
  <c r="P379"/>
  <c r="BI376"/>
  <c r="BH376"/>
  <c r="BG376"/>
  <c r="BF376"/>
  <c r="T376"/>
  <c r="R376"/>
  <c r="P376"/>
  <c r="BI374"/>
  <c r="BH374"/>
  <c r="BG374"/>
  <c r="BF374"/>
  <c r="T374"/>
  <c r="R374"/>
  <c r="P374"/>
  <c r="BI368"/>
  <c r="BH368"/>
  <c r="BG368"/>
  <c r="BF368"/>
  <c r="T368"/>
  <c r="R368"/>
  <c r="P368"/>
  <c r="BI364"/>
  <c r="BH364"/>
  <c r="BG364"/>
  <c r="BF364"/>
  <c r="T364"/>
  <c r="R364"/>
  <c r="P364"/>
  <c r="BI360"/>
  <c r="BH360"/>
  <c r="BG360"/>
  <c r="BF360"/>
  <c r="T360"/>
  <c r="R360"/>
  <c r="P360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9"/>
  <c r="BH349"/>
  <c r="BG349"/>
  <c r="BF349"/>
  <c r="T349"/>
  <c r="R349"/>
  <c r="P349"/>
  <c r="BI347"/>
  <c r="BH347"/>
  <c r="BG347"/>
  <c r="BF347"/>
  <c r="T347"/>
  <c r="R347"/>
  <c r="P347"/>
  <c r="BI346"/>
  <c r="BH346"/>
  <c r="BG346"/>
  <c r="BF346"/>
  <c r="T346"/>
  <c r="R346"/>
  <c r="P346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6"/>
  <c r="BH316"/>
  <c r="BG316"/>
  <c r="BF316"/>
  <c r="T316"/>
  <c r="R316"/>
  <c r="P316"/>
  <c r="BI312"/>
  <c r="BH312"/>
  <c r="BG312"/>
  <c r="BF312"/>
  <c r="T312"/>
  <c r="R312"/>
  <c r="P312"/>
  <c r="BI308"/>
  <c r="BH308"/>
  <c r="BG308"/>
  <c r="BF308"/>
  <c r="T308"/>
  <c r="R308"/>
  <c r="P308"/>
  <c r="BI307"/>
  <c r="BH307"/>
  <c r="BG307"/>
  <c r="BF307"/>
  <c r="T307"/>
  <c r="R307"/>
  <c r="P307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0"/>
  <c r="BH300"/>
  <c r="BG300"/>
  <c r="BF300"/>
  <c r="T300"/>
  <c r="R300"/>
  <c r="P300"/>
  <c r="BI299"/>
  <c r="BH299"/>
  <c r="BG299"/>
  <c r="BF299"/>
  <c r="T299"/>
  <c r="R299"/>
  <c r="P299"/>
  <c r="BI294"/>
  <c r="BH294"/>
  <c r="BG294"/>
  <c r="BF294"/>
  <c r="T294"/>
  <c r="T293"/>
  <c r="R294"/>
  <c r="R293"/>
  <c r="P294"/>
  <c r="P293"/>
  <c r="BI289"/>
  <c r="BH289"/>
  <c r="BG289"/>
  <c r="BF289"/>
  <c r="T289"/>
  <c r="R289"/>
  <c r="P289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76"/>
  <c r="BH276"/>
  <c r="BG276"/>
  <c r="BF276"/>
  <c r="T276"/>
  <c r="R276"/>
  <c r="P276"/>
  <c r="BI273"/>
  <c r="BH273"/>
  <c r="BG273"/>
  <c r="BF273"/>
  <c r="T273"/>
  <c r="R273"/>
  <c r="P273"/>
  <c r="BI271"/>
  <c r="BH271"/>
  <c r="BG271"/>
  <c r="BF271"/>
  <c r="T271"/>
  <c r="R271"/>
  <c r="P271"/>
  <c r="BI266"/>
  <c r="BH266"/>
  <c r="BG266"/>
  <c r="BF266"/>
  <c r="T266"/>
  <c r="R266"/>
  <c r="P266"/>
  <c r="BI261"/>
  <c r="BH261"/>
  <c r="BG261"/>
  <c r="BF261"/>
  <c r="T261"/>
  <c r="T260"/>
  <c r="R261"/>
  <c r="R260"/>
  <c r="P261"/>
  <c r="P260"/>
  <c r="BI258"/>
  <c r="BH258"/>
  <c r="BG258"/>
  <c r="BF258"/>
  <c r="T258"/>
  <c r="R258"/>
  <c r="P258"/>
  <c r="BI253"/>
  <c r="BH253"/>
  <c r="BG253"/>
  <c r="BF253"/>
  <c r="T253"/>
  <c r="R253"/>
  <c r="P253"/>
  <c r="BI249"/>
  <c r="BH249"/>
  <c r="BG249"/>
  <c r="BF249"/>
  <c r="T249"/>
  <c r="R249"/>
  <c r="P249"/>
  <c r="BI245"/>
  <c r="BH245"/>
  <c r="BG245"/>
  <c r="BF245"/>
  <c r="T245"/>
  <c r="R245"/>
  <c r="P245"/>
  <c r="BI230"/>
  <c r="BH230"/>
  <c r="BG230"/>
  <c r="BF230"/>
  <c r="T230"/>
  <c r="R230"/>
  <c r="P230"/>
  <c r="BI225"/>
  <c r="BH225"/>
  <c r="BG225"/>
  <c r="BF225"/>
  <c r="T225"/>
  <c r="R225"/>
  <c r="P225"/>
  <c r="BI219"/>
  <c r="BH219"/>
  <c r="BG219"/>
  <c r="BF219"/>
  <c r="T219"/>
  <c r="R219"/>
  <c r="P219"/>
  <c r="BI215"/>
  <c r="BH215"/>
  <c r="BG215"/>
  <c r="BF215"/>
  <c r="T215"/>
  <c r="R215"/>
  <c r="P215"/>
  <c r="BI213"/>
  <c r="BH213"/>
  <c r="BG213"/>
  <c r="BF213"/>
  <c r="T213"/>
  <c r="R213"/>
  <c r="P213"/>
  <c r="BI209"/>
  <c r="BH209"/>
  <c r="BG209"/>
  <c r="BF209"/>
  <c r="T209"/>
  <c r="R209"/>
  <c r="P209"/>
  <c r="BI206"/>
  <c r="BH206"/>
  <c r="BG206"/>
  <c r="BF206"/>
  <c r="T206"/>
  <c r="R206"/>
  <c r="P206"/>
  <c r="BI200"/>
  <c r="BH200"/>
  <c r="BG200"/>
  <c r="BF200"/>
  <c r="T200"/>
  <c r="R200"/>
  <c r="P200"/>
  <c r="BI196"/>
  <c r="BH196"/>
  <c r="BG196"/>
  <c r="BF196"/>
  <c r="T196"/>
  <c r="R196"/>
  <c r="P196"/>
  <c r="BI193"/>
  <c r="BH193"/>
  <c r="BG193"/>
  <c r="BF193"/>
  <c r="T193"/>
  <c r="R193"/>
  <c r="P193"/>
  <c r="BI187"/>
  <c r="BH187"/>
  <c r="BG187"/>
  <c r="BF187"/>
  <c r="T187"/>
  <c r="R187"/>
  <c r="P187"/>
  <c r="BI182"/>
  <c r="BH182"/>
  <c r="BG182"/>
  <c r="BF182"/>
  <c r="T182"/>
  <c r="R182"/>
  <c r="P182"/>
  <c r="BI178"/>
  <c r="BH178"/>
  <c r="BG178"/>
  <c r="BF178"/>
  <c r="T178"/>
  <c r="R178"/>
  <c r="P178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44"/>
  <c r="BH144"/>
  <c r="BG144"/>
  <c r="BF144"/>
  <c r="T144"/>
  <c r="R144"/>
  <c r="P144"/>
  <c r="BI139"/>
  <c r="BH139"/>
  <c r="BG139"/>
  <c r="BF139"/>
  <c r="T139"/>
  <c r="R139"/>
  <c r="P139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1"/>
  <c r="BH101"/>
  <c r="BG101"/>
  <c r="BF101"/>
  <c r="T101"/>
  <c r="R101"/>
  <c r="P101"/>
  <c r="BI99"/>
  <c r="BH99"/>
  <c r="BG99"/>
  <c r="BF99"/>
  <c r="T99"/>
  <c r="R99"/>
  <c r="P99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55"/>
  <c r="J17"/>
  <c r="J12"/>
  <c r="J52"/>
  <c r="E7"/>
  <c r="E80"/>
  <c i="1" r="L50"/>
  <c r="AM50"/>
  <c r="AM49"/>
  <c r="L49"/>
  <c r="AM47"/>
  <c r="L47"/>
  <c r="L45"/>
  <c r="L44"/>
  <c i="2" r="BK332"/>
  <c i="3" r="BK152"/>
  <c i="2" r="J111"/>
  <c i="3" r="BK127"/>
  <c i="2" r="J456"/>
  <c r="BK139"/>
  <c i="3" r="J199"/>
  <c i="2" r="BK304"/>
  <c i="3" r="J136"/>
  <c i="2" r="J118"/>
  <c r="J299"/>
  <c i="3" r="J210"/>
  <c i="2" r="J116"/>
  <c r="J258"/>
  <c r="J120"/>
  <c r="J304"/>
  <c r="BK307"/>
  <c i="4" r="J86"/>
  <c r="BK86"/>
  <c i="2" r="J135"/>
  <c r="BK196"/>
  <c r="BK144"/>
  <c r="BK300"/>
  <c r="BK294"/>
  <c r="BK129"/>
  <c r="J276"/>
  <c r="BK178"/>
  <c r="J340"/>
  <c i="3" r="BK185"/>
  <c i="2" r="BK330"/>
  <c i="3" r="J103"/>
  <c i="2" r="J266"/>
  <c r="J285"/>
  <c i="4" r="BK87"/>
  <c i="2" r="J105"/>
  <c r="J158"/>
  <c r="BK412"/>
  <c r="BK193"/>
  <c r="BK446"/>
  <c r="BK336"/>
  <c r="BK271"/>
  <c i="4" r="J87"/>
  <c i="2" r="J209"/>
  <c i="3" r="BK176"/>
  <c i="2" r="J283"/>
  <c r="J400"/>
  <c r="BK376"/>
  <c i="3" r="BK107"/>
  <c i="2" r="J161"/>
  <c r="BK333"/>
  <c i="3" r="J139"/>
  <c i="2" r="BK245"/>
  <c i="4" r="J110"/>
  <c i="2" r="J245"/>
  <c i="3" r="BK162"/>
  <c i="2" r="J129"/>
  <c r="J303"/>
  <c r="BK213"/>
  <c i="3" r="J113"/>
  <c i="2" r="BK135"/>
  <c r="J446"/>
  <c i="3" r="J205"/>
  <c i="2" r="BK417"/>
  <c r="J349"/>
  <c r="BK120"/>
  <c r="BK158"/>
  <c r="J350"/>
  <c r="BK182"/>
  <c r="BK230"/>
  <c r="BK459"/>
  <c r="J343"/>
  <c r="BK125"/>
  <c r="J385"/>
  <c r="BK360"/>
  <c r="BK428"/>
  <c r="J225"/>
  <c r="BK454"/>
  <c r="J428"/>
  <c i="3" r="BK139"/>
  <c i="4" r="J91"/>
  <c i="2" r="J464"/>
  <c r="J182"/>
  <c i="4" r="J89"/>
  <c i="2" r="J379"/>
  <c r="J337"/>
  <c r="BK397"/>
  <c r="J305"/>
  <c r="J415"/>
  <c r="BK465"/>
  <c i="3" r="BK193"/>
  <c i="2" r="BK391"/>
  <c i="3" r="J88"/>
  <c i="2" r="BK456"/>
  <c r="J330"/>
  <c r="BK405"/>
  <c r="J331"/>
  <c r="BK108"/>
  <c i="3" r="BK210"/>
  <c i="2" r="BK342"/>
  <c r="BK206"/>
  <c r="J99"/>
  <c i="3" r="J172"/>
  <c i="2" r="BK258"/>
  <c r="BK464"/>
  <c i="3" r="BK190"/>
  <c i="2" r="J196"/>
  <c r="BK349"/>
  <c r="J376"/>
  <c r="J332"/>
  <c r="BK421"/>
  <c r="BK409"/>
  <c i="4" r="BK93"/>
  <c i="2" r="J213"/>
  <c r="J187"/>
  <c i="4" r="J103"/>
  <c i="2" r="J333"/>
  <c r="BK209"/>
  <c r="BK338"/>
  <c i="3" r="J193"/>
  <c i="2" r="BK161"/>
  <c r="J462"/>
  <c r="J144"/>
  <c i="3" r="J92"/>
  <c i="2" r="BK105"/>
  <c r="BK379"/>
  <c i="3" r="BK122"/>
  <c i="2" r="J131"/>
  <c r="J329"/>
  <c i="3" r="J125"/>
  <c i="2" r="BK285"/>
  <c r="BK424"/>
  <c r="J384"/>
  <c r="J123"/>
  <c i="3" r="BK168"/>
  <c i="2" r="BK187"/>
  <c r="BK331"/>
  <c r="BK165"/>
  <c r="BK276"/>
  <c r="J418"/>
  <c i="3" r="BK96"/>
  <c i="2" r="J219"/>
  <c r="BK344"/>
  <c i="1" r="AS54"/>
  <c i="2" r="J165"/>
  <c r="J417"/>
  <c r="BK303"/>
  <c r="BK308"/>
  <c r="J133"/>
  <c i="3" r="J185"/>
  <c i="2" r="BK200"/>
  <c r="J101"/>
  <c i="3" r="J152"/>
  <c i="2" r="BK93"/>
  <c r="BK462"/>
  <c r="J308"/>
  <c r="BK354"/>
  <c i="4" r="J96"/>
  <c i="2" r="J273"/>
  <c i="3" r="BK136"/>
  <c i="2" r="J338"/>
  <c r="J409"/>
  <c r="BK261"/>
  <c i="3" r="J156"/>
  <c i="4" r="BK103"/>
  <c i="2" r="J249"/>
  <c i="3" r="BK180"/>
  <c i="2" r="J108"/>
  <c r="J346"/>
  <c r="J93"/>
  <c r="BK400"/>
  <c r="BK111"/>
  <c r="BK305"/>
  <c r="J323"/>
  <c i="4" r="J99"/>
  <c i="2" r="BK99"/>
  <c i="3" r="BK125"/>
  <c i="2" r="BK131"/>
  <c r="J465"/>
  <c r="J360"/>
  <c r="BK413"/>
  <c r="J352"/>
  <c r="BK326"/>
  <c r="J193"/>
  <c r="J282"/>
  <c r="J451"/>
  <c i="3" r="BK205"/>
  <c i="2" r="BK219"/>
  <c r="BK225"/>
  <c r="J459"/>
  <c r="BK169"/>
  <c r="J125"/>
  <c r="J396"/>
  <c i="3" r="BK103"/>
  <c i="2" r="BK101"/>
  <c r="BK441"/>
  <c i="4" r="F36"/>
  <c i="2" r="BK323"/>
  <c i="3" r="J129"/>
  <c i="2" r="J344"/>
  <c r="BK352"/>
  <c r="BK249"/>
  <c i="3" r="BK199"/>
  <c i="2" r="BK266"/>
  <c r="BK283"/>
  <c i="3" r="BK216"/>
  <c i="2" r="J294"/>
  <c i="4" r="BK99"/>
  <c i="2" r="BK415"/>
  <c r="J336"/>
  <c i="4" r="J93"/>
  <c i="2" r="J438"/>
  <c r="J424"/>
  <c i="3" r="J148"/>
  <c i="2" r="J300"/>
  <c r="BK215"/>
  <c r="BK364"/>
  <c r="BK418"/>
  <c r="BK289"/>
  <c r="J374"/>
  <c i="3" r="BK148"/>
  <c i="2" r="BK312"/>
  <c i="3" r="J127"/>
  <c i="2" r="J413"/>
  <c r="J139"/>
  <c r="J421"/>
  <c r="J347"/>
  <c r="BK316"/>
  <c r="BK374"/>
  <c r="J206"/>
  <c i="3" r="BK88"/>
  <c i="2" r="BK337"/>
  <c i="4" r="BK110"/>
  <c i="2" r="J171"/>
  <c i="3" r="J119"/>
  <c i="2" r="BK396"/>
  <c i="3" r="J190"/>
  <c i="2" r="BK299"/>
  <c r="BK116"/>
  <c r="J253"/>
  <c r="BK390"/>
  <c i="3" r="BK129"/>
  <c i="2" r="J403"/>
  <c r="J320"/>
  <c r="BK273"/>
  <c i="3" r="J162"/>
  <c i="2" r="J178"/>
  <c r="BK343"/>
  <c r="BK384"/>
  <c r="J454"/>
  <c r="J407"/>
  <c i="3" r="BK156"/>
  <c i="2" r="BK407"/>
  <c i="3" r="J96"/>
  <c i="2" r="J316"/>
  <c r="BK385"/>
  <c i="4" r="BK91"/>
  <c i="2" r="BK411"/>
  <c r="J289"/>
  <c r="J364"/>
  <c r="BK118"/>
  <c i="3" r="J107"/>
  <c i="2" r="BK253"/>
  <c r="BK347"/>
  <c i="3" r="BK119"/>
  <c i="2" r="BK403"/>
  <c r="BK438"/>
  <c r="BK368"/>
  <c r="BK408"/>
  <c i="3" r="BK92"/>
  <c i="2" r="J271"/>
  <c i="3" r="J216"/>
  <c i="2" r="J215"/>
  <c r="J368"/>
  <c r="BK340"/>
  <c i="3" r="J180"/>
  <c i="2" r="J326"/>
  <c r="J397"/>
  <c i="3" r="BK113"/>
  <c i="2" r="J342"/>
  <c r="J412"/>
  <c r="J354"/>
  <c i="3" r="BK172"/>
  <c i="2" r="J169"/>
  <c i="3" r="J132"/>
  <c i="2" r="J401"/>
  <c i="3" r="J168"/>
  <c i="2" r="J230"/>
  <c r="BK171"/>
  <c i="3" r="J176"/>
  <c i="2" r="BK320"/>
  <c r="J261"/>
  <c r="J405"/>
  <c r="BK329"/>
  <c i="3" r="J122"/>
  <c i="2" r="BK346"/>
  <c r="J200"/>
  <c r="BK401"/>
  <c r="BK282"/>
  <c r="BK133"/>
  <c i="4" r="BK96"/>
  <c i="2" r="J307"/>
  <c r="BK123"/>
  <c r="J441"/>
  <c i="3" r="BK132"/>
  <c i="2" r="BK431"/>
  <c r="J431"/>
  <c r="J408"/>
  <c r="J411"/>
  <c r="BK451"/>
  <c r="J391"/>
  <c i="4" r="BK89"/>
  <c i="2" r="J390"/>
  <c r="J312"/>
  <c r="BK350"/>
  <c l="1" r="P92"/>
  <c r="T265"/>
  <c i="3" r="BK87"/>
  <c r="J87"/>
  <c r="J61"/>
  <c i="2" r="P427"/>
  <c r="P453"/>
  <c i="3" r="R87"/>
  <c i="2" r="T427"/>
  <c r="T461"/>
  <c r="T460"/>
  <c i="3" r="BK135"/>
  <c r="J135"/>
  <c r="J63"/>
  <c i="2" r="P298"/>
  <c r="R453"/>
  <c i="3" r="BK184"/>
  <c r="J184"/>
  <c r="J64"/>
  <c i="2" r="R461"/>
  <c r="R460"/>
  <c i="3" r="T87"/>
  <c i="4" r="BK95"/>
  <c r="J95"/>
  <c r="J62"/>
  <c i="2" r="R298"/>
  <c r="P461"/>
  <c r="P460"/>
  <c i="3" r="R184"/>
  <c i="4" r="R85"/>
  <c r="P95"/>
  <c i="2" r="T298"/>
  <c r="T453"/>
  <c i="3" r="R135"/>
  <c i="4" r="T85"/>
  <c r="R95"/>
  <c i="2" r="T92"/>
  <c r="T91"/>
  <c r="T90"/>
  <c r="P265"/>
  <c r="R427"/>
  <c i="3" r="T135"/>
  <c i="2" r="BK298"/>
  <c r="J298"/>
  <c r="J65"/>
  <c r="BK453"/>
  <c r="J453"/>
  <c r="J68"/>
  <c i="3" r="P87"/>
  <c i="2" r="R265"/>
  <c i="3" r="T184"/>
  <c i="4" r="BK85"/>
  <c i="2" r="R92"/>
  <c r="R91"/>
  <c r="R90"/>
  <c r="BK265"/>
  <c r="J265"/>
  <c r="J63"/>
  <c r="BK427"/>
  <c r="J427"/>
  <c r="J66"/>
  <c r="BK461"/>
  <c r="BK460"/>
  <c r="J460"/>
  <c r="J69"/>
  <c i="3" r="P135"/>
  <c i="2" r="BK92"/>
  <c r="J92"/>
  <c r="J61"/>
  <c i="3" r="P184"/>
  <c i="4" r="P85"/>
  <c r="P84"/>
  <c r="P83"/>
  <c i="1" r="AU57"/>
  <c i="4" r="T95"/>
  <c i="2" r="BK293"/>
  <c r="J293"/>
  <c r="J64"/>
  <c r="BK450"/>
  <c r="J450"/>
  <c r="J67"/>
  <c i="3" r="BK215"/>
  <c r="J215"/>
  <c r="J65"/>
  <c i="2" r="BK260"/>
  <c r="J260"/>
  <c r="J62"/>
  <c i="4" r="BK102"/>
  <c r="J102"/>
  <c r="J63"/>
  <c i="3" r="BK131"/>
  <c r="J131"/>
  <c r="J62"/>
  <c i="4" r="BE87"/>
  <c r="E73"/>
  <c r="BE91"/>
  <c r="BE99"/>
  <c r="F80"/>
  <c r="BE110"/>
  <c r="BE103"/>
  <c r="J77"/>
  <c r="BE86"/>
  <c r="BE89"/>
  <c r="BE93"/>
  <c i="1" r="BC57"/>
  <c i="4" r="BE96"/>
  <c i="3" r="BE103"/>
  <c r="BE125"/>
  <c r="J52"/>
  <c r="F82"/>
  <c r="BE107"/>
  <c r="BE129"/>
  <c i="2" r="J461"/>
  <c r="J70"/>
  <c i="3" r="BE92"/>
  <c r="BE199"/>
  <c r="BE205"/>
  <c r="BE119"/>
  <c r="BE168"/>
  <c r="BE180"/>
  <c r="BE88"/>
  <c r="BE136"/>
  <c r="BE162"/>
  <c r="BE193"/>
  <c r="BE210"/>
  <c r="BE216"/>
  <c r="BE127"/>
  <c r="BE139"/>
  <c r="BE152"/>
  <c r="BE176"/>
  <c r="BE185"/>
  <c r="BE132"/>
  <c r="BE156"/>
  <c r="BE190"/>
  <c r="E75"/>
  <c r="BE113"/>
  <c r="BE122"/>
  <c r="BE148"/>
  <c r="BE96"/>
  <c r="BE172"/>
  <c i="2" r="BE105"/>
  <c r="BE118"/>
  <c r="BE129"/>
  <c r="BE165"/>
  <c r="BE283"/>
  <c r="BE320"/>
  <c r="BE332"/>
  <c r="BE346"/>
  <c r="BE391"/>
  <c r="BE405"/>
  <c r="BE415"/>
  <c r="BE465"/>
  <c r="J84"/>
  <c r="BE123"/>
  <c r="BE276"/>
  <c r="BE300"/>
  <c r="BE307"/>
  <c r="BE312"/>
  <c r="BE323"/>
  <c r="BE396"/>
  <c r="BE400"/>
  <c r="BE401"/>
  <c r="BE407"/>
  <c r="BE411"/>
  <c r="BE412"/>
  <c r="BE417"/>
  <c r="BE431"/>
  <c r="BE441"/>
  <c r="BE464"/>
  <c r="F87"/>
  <c r="BE108"/>
  <c r="BE135"/>
  <c r="BE245"/>
  <c r="BE282"/>
  <c r="BE308"/>
  <c r="BE342"/>
  <c r="BE349"/>
  <c r="BE397"/>
  <c r="BE413"/>
  <c r="BE438"/>
  <c r="BE446"/>
  <c r="BE454"/>
  <c r="BE456"/>
  <c r="BE459"/>
  <c r="BE125"/>
  <c r="BE144"/>
  <c r="BE215"/>
  <c r="BE225"/>
  <c r="BE249"/>
  <c r="BE330"/>
  <c r="BE336"/>
  <c r="BE131"/>
  <c r="BE182"/>
  <c r="BE196"/>
  <c r="BE209"/>
  <c r="BE285"/>
  <c r="BE294"/>
  <c r="BE303"/>
  <c r="BE329"/>
  <c r="BE374"/>
  <c r="BE379"/>
  <c r="BE101"/>
  <c r="BE120"/>
  <c r="BE158"/>
  <c r="BE253"/>
  <c r="BE273"/>
  <c r="BE316"/>
  <c r="BE344"/>
  <c r="BE350"/>
  <c r="BE364"/>
  <c r="BE368"/>
  <c r="BE409"/>
  <c r="BE428"/>
  <c r="BE451"/>
  <c r="E48"/>
  <c r="BE161"/>
  <c r="BE171"/>
  <c r="BE187"/>
  <c r="BE266"/>
  <c r="BE304"/>
  <c r="BE337"/>
  <c r="BE111"/>
  <c r="BE169"/>
  <c r="BE193"/>
  <c r="BE258"/>
  <c r="BE289"/>
  <c r="BE331"/>
  <c r="BE338"/>
  <c r="BE93"/>
  <c r="BE139"/>
  <c r="BE200"/>
  <c r="BE261"/>
  <c r="BE299"/>
  <c r="BE305"/>
  <c r="BE326"/>
  <c r="BE333"/>
  <c r="BE343"/>
  <c r="BE352"/>
  <c r="BE376"/>
  <c r="BE178"/>
  <c r="BE219"/>
  <c r="BE230"/>
  <c r="BE271"/>
  <c r="BE340"/>
  <c r="BE347"/>
  <c r="BE354"/>
  <c r="BE384"/>
  <c r="BE385"/>
  <c r="BE390"/>
  <c r="BE403"/>
  <c r="BE408"/>
  <c r="BE418"/>
  <c r="BE421"/>
  <c r="BE424"/>
  <c r="BE462"/>
  <c r="BE99"/>
  <c r="BE133"/>
  <c r="BE206"/>
  <c r="BE213"/>
  <c r="BE116"/>
  <c r="BE360"/>
  <c i="3" r="J34"/>
  <c i="1" r="AW56"/>
  <c i="2" r="F35"/>
  <c i="1" r="BB55"/>
  <c i="2" r="F34"/>
  <c i="1" r="BA55"/>
  <c i="2" r="F37"/>
  <c i="1" r="BD55"/>
  <c i="4" r="F34"/>
  <c i="1" r="BA57"/>
  <c i="2" r="F36"/>
  <c i="1" r="BC55"/>
  <c i="3" r="F34"/>
  <c i="1" r="BA56"/>
  <c i="4" r="F37"/>
  <c i="1" r="BD57"/>
  <c i="4" r="F35"/>
  <c i="1" r="BB57"/>
  <c i="2" r="J34"/>
  <c i="1" r="AW55"/>
  <c i="3" r="F37"/>
  <c i="1" r="BD56"/>
  <c i="4" r="J34"/>
  <c i="1" r="AW57"/>
  <c i="3" r="F36"/>
  <c i="1" r="BC56"/>
  <c i="3" r="F35"/>
  <c i="1" r="BB56"/>
  <c i="4" l="1" r="T84"/>
  <c r="T83"/>
  <c r="BK84"/>
  <c r="J84"/>
  <c r="J60"/>
  <c r="R84"/>
  <c r="R83"/>
  <c i="3" r="R86"/>
  <c r="R85"/>
  <c r="P86"/>
  <c r="P85"/>
  <c i="1" r="AU56"/>
  <c i="3" r="T86"/>
  <c r="T85"/>
  <c i="2" r="P91"/>
  <c r="P90"/>
  <c i="1" r="AU55"/>
  <c i="3" r="BK86"/>
  <c r="J86"/>
  <c r="J60"/>
  <c i="2" r="BK91"/>
  <c r="BK90"/>
  <c r="J90"/>
  <c i="4" r="J85"/>
  <c r="J61"/>
  <c i="2" r="F33"/>
  <c i="1" r="AZ55"/>
  <c i="3" r="F33"/>
  <c i="1" r="AZ56"/>
  <c i="2" r="J33"/>
  <c i="1" r="AV55"/>
  <c r="AT55"/>
  <c r="BC54"/>
  <c r="W32"/>
  <c i="3" r="J33"/>
  <c i="1" r="AV56"/>
  <c r="AT56"/>
  <c r="BD54"/>
  <c r="W33"/>
  <c i="4" r="J33"/>
  <c i="1" r="AV57"/>
  <c r="AT57"/>
  <c i="4" r="F33"/>
  <c i="1" r="AZ57"/>
  <c r="BB54"/>
  <c r="W31"/>
  <c r="BA54"/>
  <c r="W30"/>
  <c i="2" r="J30"/>
  <c l="1" r="J91"/>
  <c r="J60"/>
  <c r="J59"/>
  <c i="1" r="AG55"/>
  <c i="3" r="BK85"/>
  <c r="J85"/>
  <c i="4" r="BK83"/>
  <c r="J83"/>
  <c i="2" r="J39"/>
  <c i="1" r="AN55"/>
  <c r="AU54"/>
  <c r="AX54"/>
  <c i="4" r="J30"/>
  <c i="1" r="AG57"/>
  <c r="AY54"/>
  <c r="AW54"/>
  <c r="AK30"/>
  <c r="AZ54"/>
  <c r="AV54"/>
  <c r="AK29"/>
  <c i="3" r="J30"/>
  <c i="1" r="AG56"/>
  <c r="AG54"/>
  <c r="AK26"/>
  <c i="3" l="1" r="J39"/>
  <c r="J59"/>
  <c i="1" r="AN56"/>
  <c i="4" r="J39"/>
  <c r="J59"/>
  <c i="1" r="AK35"/>
  <c r="AN57"/>
  <c r="W29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<sst xmlns="http://schemas.openxmlformats.org/spreadsheetml/2006/main">
  <si>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</si>
  <si>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</si>
  <si>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</si>
  <si>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</si>
  <si>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</si>
  <si>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{24795a2f-5d67-4878-bfb5-d57b1c32b1c0}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</si>
  <si>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</si>
  <si>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</si>
  <si>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</si>
  <si>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</si>
  <si>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</si>
  <si>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</si>
  <si>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</si>
  <si>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</si>
  <si>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22_042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</si>
  <si>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</si>
  <si>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</si>
  <si>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Petrohrad, Černčice_prodlouženní kanal. výtlaku na ČOV</t>
  </si>
  <si>
    <t>KSO:</t>
  </si>
  <si>
    <t/>
  </si>
  <si>
    <t>CC-CZ:</t>
  </si>
  <si>
    <t>Místo:</t>
  </si>
  <si>
    <t>Petrohrad - Černčice</t>
  </si>
  <si>
    <t>Datum:</t>
  </si>
  <si>
    <t>10. 4. 2023</t>
  </si>
  <si>
    <t>Zadavatel:</t>
  </si>
  <si>
    <t>IČ:</t>
  </si>
  <si>
    <t>Obec Petrohrad</t>
  </si>
  <si>
    <t>DIČ:</t>
  </si>
  <si>
    <t>Účastník:</t>
  </si>
  <si>
    <t>Vyplň údaj</t>
  </si>
  <si>
    <t>Projektant:</t>
  </si>
  <si>
    <t>AZ Consult spol. s r.o.</t>
  </si>
  <si>
    <t>True</t>
  </si>
  <si>
    <t>Zpracovatel:</t>
  </si>
  <si>
    <t>Dagmar Sedláčková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</si>
  <si>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</si>
  <si>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</si>
  <si>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</si>
  <si>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</si>
  <si>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</si>
  <si>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</si>
  <si>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</si>
  <si>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</si>
  <si>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</si>
  <si>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</si>
  <si>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</si>
  <si>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</si>
  <si>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</si>
  <si>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</si>
  <si>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</si>
  <si>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</si>
  <si>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</si>
  <si>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</si>
  <si>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</si>
  <si>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</si>
  <si>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</si>
  <si>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</si>
  <si>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</si>
  <si>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</si>
  <si>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</si>
  <si>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</si>
  <si>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</si>
  <si>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</si>
  <si>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</si>
  <si>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</si>
  <si>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</si>
  <si>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</si>
  <si>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</si>
  <si>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</si>
  <si>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</si>
  <si>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</si>
  <si>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</si>
  <si>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</si>
  <si>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</si>
  <si>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</si>
  <si>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</si>
  <si>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IO 01</t>
  </si>
  <si>
    <t>Kanalizační výtlak C</t>
  </si>
  <si>
    <t>ING</t>
  </si>
  <si>
    <t>1</t>
  </si>
  <si>
    <t>{ff0143ad-7c2a-4c54-b988-997e460a47bc}</t>
  </si>
  <si>
    <t>2</t>
  </si>
  <si>
    <t>SO 01</t>
  </si>
  <si>
    <t>Obnova povrchů</t>
  </si>
  <si>
    <t>STA</t>
  </si>
  <si>
    <t>{a3ae64e0-202c-462e-ba1b-84f0ec7992a9}</t>
  </si>
  <si>
    <t>VON</t>
  </si>
  <si>
    <t>Vedlejší a ostatní náklady</t>
  </si>
  <si>
    <t>{5d18a0b9-0a4c-4323-84a0-0e6cd04a3378}</t>
  </si>
  <si>
    <t>akz</t>
  </si>
  <si>
    <t>aktivní zona zásypu</t>
  </si>
  <si>
    <t>m3</t>
  </si>
  <si>
    <t>107,485</t>
  </si>
  <si>
    <t>lo</t>
  </si>
  <si>
    <t xml:space="preserve">lože pod potrubí </t>
  </si>
  <si>
    <t>49,61</t>
  </si>
  <si>
    <t>KRYCÍ LIST SOUPISU PRACÍ</t>
  </si>
  <si>
    <t>obc</t>
  </si>
  <si>
    <t>obsyp celý</t>
  </si>
  <si>
    <t>198,44</t>
  </si>
  <si>
    <t>výkop rýh</t>
  </si>
  <si>
    <t>663,438</t>
  </si>
  <si>
    <t>VV0001</t>
  </si>
  <si>
    <t>Nový výkaz (1)</t>
  </si>
  <si>
    <t>2,35</t>
  </si>
  <si>
    <t>3</t>
  </si>
  <si>
    <t>zá</t>
  </si>
  <si>
    <t>zásyp</t>
  </si>
  <si>
    <t>153,681</t>
  </si>
  <si>
    <t>Objekt:</t>
  </si>
  <si>
    <t>IO 01 - Kanalizační výtlak C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</si>
  <si>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</si>
  <si>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</si>
  <si>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</si>
  <si>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</si>
  <si>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</si>
  <si>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</si>
  <si>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</si>
  <si>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</si>
  <si>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</si>
  <si>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</si>
  <si>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</si>
  <si>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99 - Přesun hmot a manipulace se sutí</t>
  </si>
  <si>
    <t xml:space="preserve">    997 - Přesun sutě</t>
  </si>
  <si>
    <t>M - Práce a dodávky M</t>
  </si>
  <si>
    <t xml:space="preserve">    23-M - Montáže potrubí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</si>
  <si>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</si>
  <si>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</si>
  <si>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</si>
  <si>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</si>
  <si>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</si>
  <si>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</si>
  <si>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</si>
  <si>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</si>
  <si>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</si>
  <si>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</si>
  <si>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</si>
  <si>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</si>
  <si>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</si>
  <si>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</si>
  <si>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</si>
  <si>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</si>
  <si>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</si>
  <si>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</si>
  <si>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</si>
  <si>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s uvažovaným průměrným přítokem do 500 l/min</t>
  </si>
  <si>
    <t>hod</t>
  </si>
  <si>
    <t>CS ÚRS 2023 01</t>
  </si>
  <si>
    <t>4</t>
  </si>
  <si>
    <t>-627845413</t>
  </si>
  <si>
    <t>Online PSC</t>
  </si>
  <si>
    <t>https://podminky.urs.cz/item/CS_URS_2023_01/115101201</t>
  </si>
  <si>
    <t>VV</t>
  </si>
  <si>
    <t>21 "čerpání - převod vody po dobu přechodu vodního toku</t>
  </si>
  <si>
    <t>32 "čerpání spodní vody ve výkopech</t>
  </si>
  <si>
    <t>Součet</t>
  </si>
  <si>
    <t>53*24 'Přepočtené koeficientem množství</t>
  </si>
  <si>
    <t>115101301</t>
  </si>
  <si>
    <t>Pohotovost záložní čerpací soupravy pro dopravní výšku do 10 m s uvažovaným průměrným přítokem do 500 l/min</t>
  </si>
  <si>
    <t>den</t>
  </si>
  <si>
    <t>1259036669</t>
  </si>
  <si>
    <t>https://podminky.urs.cz/item/CS_URS_2023_01/115101301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</si>
  <si>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</si>
  <si>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</si>
  <si>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m</t>
  </si>
  <si>
    <t>-536762045</t>
  </si>
  <si>
    <t>https://podminky.urs.cz/item/CS_URS_2023_01/119001405</t>
  </si>
  <si>
    <t>3*1,1 "vodovod</t>
  </si>
  <si>
    <t>119001411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</si>
  <si>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do 200 mm</t>
  </si>
  <si>
    <t>-6045173</t>
  </si>
  <si>
    <t>https://podminky.urs.cz/item/CS_URS_2023_01/119001411</t>
  </si>
  <si>
    <t>1*1,1 "kanalizace DN 150 přípojka</t>
  </si>
  <si>
    <t>5</t>
  </si>
  <si>
    <t>119001412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</si>
  <si>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přes 200 do 500 mm</t>
  </si>
  <si>
    <t>1594828940</t>
  </si>
  <si>
    <t>https://podminky.urs.cz/item/CS_URS_2023_01/119001412</t>
  </si>
  <si>
    <t>4*1,1 "kanalizace DN 315</t>
  </si>
  <si>
    <t>6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</si>
  <si>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</si>
  <si>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</si>
  <si>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19061731</t>
  </si>
  <si>
    <t>https://podminky.urs.cz/item/CS_URS_2023_01/119001421</t>
  </si>
  <si>
    <t>4*1,1 "VO</t>
  </si>
  <si>
    <t>3*1,1 "NN</t>
  </si>
  <si>
    <t>7</t>
  </si>
  <si>
    <t>119002121</t>
  </si>
  <si>
    <t>Pomocné konstrukce při zabezpečení výkopu vodorovné pochozí přechodová lávka délky do 2 m včetně zábradlí zřízení</t>
  </si>
  <si>
    <t>kus</t>
  </si>
  <si>
    <t>205406824</t>
  </si>
  <si>
    <t>https://podminky.urs.cz/item/CS_URS_2023_01/119002121</t>
  </si>
  <si>
    <t>8</t>
  </si>
  <si>
    <t>119002122</t>
  </si>
  <si>
    <t>Pomocné konstrukce při zabezpečení výkopu vodorovné pochozí přechodová lávka délky do 2 m včetně zábradlí odstranění</t>
  </si>
  <si>
    <t>-1301247480</t>
  </si>
  <si>
    <t>https://podminky.urs.cz/item/CS_URS_2023_01/119002122</t>
  </si>
  <si>
    <t>9</t>
  </si>
  <si>
    <t>119002411</t>
  </si>
  <si>
    <t>Pomocné konstrukce při zabezpečení výkopu vodorovné pojízdné z tlustého ocelového plechu šířky výkopu do 1 m zřízení</t>
  </si>
  <si>
    <t>m2</t>
  </si>
  <si>
    <t>-1834095593</t>
  </si>
  <si>
    <t>https://podminky.urs.cz/item/CS_URS_2023_01/119002411</t>
  </si>
  <si>
    <t>2,5*3,0*2</t>
  </si>
  <si>
    <t>10</t>
  </si>
  <si>
    <t>119002412</t>
  </si>
  <si>
    <t>Pomocné konstrukce při zabezpečení výkopu vodorovné pojízdné z tlustého ocelového plechu šířky výkopu do 1 m odstranění</t>
  </si>
  <si>
    <t>-1899812159</t>
  </si>
  <si>
    <t>https://podminky.urs.cz/item/CS_URS_2023_01/119002412</t>
  </si>
  <si>
    <t>11</t>
  </si>
  <si>
    <t>119003227</t>
  </si>
  <si>
    <t>Pomocné konstrukce při zabezpečení výkopu svislé ocelové mobilní oplocení, výšky přes 1,5 do 2,2 m panely vyplněné dráty zřízení</t>
  </si>
  <si>
    <t>1940814148</t>
  </si>
  <si>
    <t>https://podminky.urs.cz/item/CS_URS_2023_01/119003227</t>
  </si>
  <si>
    <t>451,0*2+4*(2,1+1,0) "samostatný výkop</t>
  </si>
  <si>
    <t>12</t>
  </si>
  <si>
    <t>119003228</t>
  </si>
  <si>
    <t>Pomocné konstrukce při zabezpečení výkopu svislé ocelové mobilní oplocení, výšky přes 1,5 do 2,2 m panely vyplněné dráty odstranění</t>
  </si>
  <si>
    <t>-1418104239</t>
  </si>
  <si>
    <t>https://podminky.urs.cz/item/CS_URS_2023_01/119003228</t>
  </si>
  <si>
    <t>13</t>
  </si>
  <si>
    <t>119004111</t>
  </si>
  <si>
    <t>Pomocné konstrukce při zabezpečení výkopu bezpečný vstup nebo výstup žebříkem zřízení</t>
  </si>
  <si>
    <t>429933892</t>
  </si>
  <si>
    <t>https://podminky.urs.cz/item/CS_URS_2023_01/119004111</t>
  </si>
  <si>
    <t>14</t>
  </si>
  <si>
    <t>119004112</t>
  </si>
  <si>
    <t>Pomocné konstrukce při zabezpečení výkopu bezpečný vstup nebo výstup žebříkem odstranění</t>
  </si>
  <si>
    <t>-485852677</t>
  </si>
  <si>
    <t>https://podminky.urs.cz/item/CS_URS_2023_01/119004112</t>
  </si>
  <si>
    <t>122351101</t>
  </si>
  <si>
    <t>Odkopávky a prokopávky nezapažené strojně v hornině třídy těžitelnosti II skupiny 4 do 20 m3</t>
  </si>
  <si>
    <t>-17709454</t>
  </si>
  <si>
    <t>https://podminky.urs.cz/item/CS_URS_2023_01/122351101</t>
  </si>
  <si>
    <t>zemní hrázky ve vodním toku</t>
  </si>
  <si>
    <t>(6,4*0,75+2,3*1,2)/2*1,1*2</t>
  </si>
  <si>
    <t>16</t>
  </si>
  <si>
    <t>132154205</t>
  </si>
  <si>
    <t>Hloubení zapažených rýh šířky přes 800 do 2 000 mm strojně s urovnáním dna do předepsaného profilu a spádu v hornině třídy těžitelnosti I skupiny 1 a 2 přes 500 do 1 000 m3</t>
  </si>
  <si>
    <t>-698537426</t>
  </si>
  <si>
    <t>https://podminky.urs.cz/item/CS_URS_2023_01/132154205</t>
  </si>
  <si>
    <t>"Množství určené pomocí aplikace Výměry.</t>
  </si>
  <si>
    <t>"asfalt 1</t>
  </si>
  <si>
    <t>17</t>
  </si>
  <si>
    <t>132254205</t>
  </si>
  <si>
    <t>Hloubení zapažených rýh šířky přes 800 do 2 000 mm strojně s urovnáním dna do předepsaného profilu a spádu v hornině třídy těžitelnosti I skupiny 3 přes 500 do 1 000 m3</t>
  </si>
  <si>
    <t>-74294035</t>
  </si>
  <si>
    <t>https://podminky.urs.cz/item/CS_URS_2023_01/132254205</t>
  </si>
  <si>
    <t>výtlak d90</t>
  </si>
  <si>
    <t>451,0*1,1*1,608 "samostatný výkop</t>
  </si>
  <si>
    <t>190,0*0,15*0,15 "trativod</t>
  </si>
  <si>
    <t>POVRCHY odpočet</t>
  </si>
  <si>
    <t>-142,34*0,45 "komunikace SÚS</t>
  </si>
  <si>
    <t>-72,03*0,41 "komunikace místní</t>
  </si>
  <si>
    <t>-2,6*0,42 "komunikace zámk. dlažba</t>
  </si>
  <si>
    <t>-12,3*0,15 "štěrková cesta</t>
  </si>
  <si>
    <t>-5,9*0,4 "kamenná rovnanina</t>
  </si>
  <si>
    <t>-264,56*0,15 "ornice</t>
  </si>
  <si>
    <t>v*0,3</t>
  </si>
  <si>
    <t>18</t>
  </si>
  <si>
    <t>132354205</t>
  </si>
  <si>
    <t>Hloubení zapažených rýh šířky přes 800 do 2 000 mm strojně s urovnáním dna do předepsaného profilu a spádu v hornině třídy těžitelnosti II skupiny 4 přes 500 do 1 000 m3</t>
  </si>
  <si>
    <t>-1199026381</t>
  </si>
  <si>
    <t>https://podminky.urs.cz/item/CS_URS_2023_01/132354205</t>
  </si>
  <si>
    <t>v*0,1</t>
  </si>
  <si>
    <t>19</t>
  </si>
  <si>
    <t>139001101</t>
  </si>
  <si>
    <t>Příplatek k cenám hloubených vykopávek za ztížení vykopávky v blízkosti podzemního vedení nebo výbušnin pro jakoukoliv třídu horniny</t>
  </si>
  <si>
    <t>2071276254</t>
  </si>
  <si>
    <t>https://podminky.urs.cz/item/CS_URS_2023_01/139001101</t>
  </si>
  <si>
    <t>20</t>
  </si>
  <si>
    <t>151101101</t>
  </si>
  <si>
    <t>Zřízení pažení a rozepření stěn rýh pro podzemní vedení příložné pro jakoukoliv mezerovitost, hloubky do 2 m</t>
  </si>
  <si>
    <t>-1187111794</t>
  </si>
  <si>
    <t>https://podminky.urs.cz/item/CS_URS_2023_01/151101101</t>
  </si>
  <si>
    <t>451,0*2*1,608 "samostatný výkop</t>
  </si>
  <si>
    <t>151101111</t>
  </si>
  <si>
    <t>Odstranění pažení a rozepření stěn rýh pro podzemní vedení s uložením materiálu na vzdálenost do 3 m od kraje výkopu příložné, hloubky do 2 m</t>
  </si>
  <si>
    <t>1138171865</t>
  </si>
  <si>
    <t>https://podminky.urs.cz/item/CS_URS_2023_01/151101111</t>
  </si>
  <si>
    <t>22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</si>
  <si>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</si>
  <si>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</si>
  <si>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1945185548</t>
  </si>
  <si>
    <t>https://podminky.urs.cz/item/CS_URS_2023_01/162351104</t>
  </si>
  <si>
    <t>lo+obc "z meziskládky"</t>
  </si>
  <si>
    <t>v*0,9 "k vytřídění na meziskládku</t>
  </si>
  <si>
    <t>zá*0,5 "nakoupený materiál do záspyu</t>
  </si>
  <si>
    <t>(zá*0,5+245,367+12,078+3,52+1,507) "zemina do zásypu</t>
  </si>
  <si>
    <t>23</t>
  </si>
  <si>
    <t>162351124</t>
  </si>
  <si>
    <t>Vodorovné přemístění výkopku nebo sypaniny po suchu na obvyklém dopravním prostředku, bez naložení výkopku, avšak se složením bez rozhrnutí z horniny třídy těžitelnosti II skupiny 4 a 5 na vzdálenost přes 500 do 1 000 m</t>
  </si>
  <si>
    <t>-824208700</t>
  </si>
  <si>
    <t>https://podminky.urs.cz/item/CS_URS_2023_01/162351124</t>
  </si>
  <si>
    <t>v*0,1 "k vytřídění na meziskládku</t>
  </si>
  <si>
    <t>24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</si>
  <si>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</si>
  <si>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</si>
  <si>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-275973649</t>
  </si>
  <si>
    <t>https://podminky.urs.cz/item/CS_URS_2023_01/162751117</t>
  </si>
  <si>
    <t>v*0,9</t>
  </si>
  <si>
    <t>-(zá*0,5+245,367+12,078+3,52+1,507)</t>
  </si>
  <si>
    <t>25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</si>
  <si>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</si>
  <si>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</si>
  <si>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-1520435897</t>
  </si>
  <si>
    <t>https://podminky.urs.cz/item/CS_URS_2023_01/162751119</t>
  </si>
  <si>
    <t>257,781*22 'Přepočtené koeficientem množství</t>
  </si>
  <si>
    <t>26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</si>
  <si>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</si>
  <si>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</si>
  <si>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1337386838</t>
  </si>
  <si>
    <t>https://podminky.urs.cz/item/CS_URS_2023_01/162751137</t>
  </si>
  <si>
    <t>27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</si>
  <si>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</si>
  <si>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</si>
  <si>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-768581058</t>
  </si>
  <si>
    <t>https://podminky.urs.cz/item/CS_URS_2023_01/162751139</t>
  </si>
  <si>
    <t>66,344*22 'Přepočtené koeficientem množství</t>
  </si>
  <si>
    <t>28</t>
  </si>
  <si>
    <t>167151111</t>
  </si>
  <si>
    <t>Nakládání, skládání a překládání neulehlého výkopku nebo sypaniny strojně nakládání, množství přes 100 m3, z hornin třídy těžitelnosti I, skupiny 1 až 3</t>
  </si>
  <si>
    <t>-1606804013</t>
  </si>
  <si>
    <t>https://podminky.urs.cz/item/CS_URS_2023_01/167151111</t>
  </si>
  <si>
    <t>lo+obc "na meziskládce"</t>
  </si>
  <si>
    <t>v*0,9 "odvoz na stavbu nebo trvalou skládku</t>
  </si>
  <si>
    <t>zá*0,5 "nakoupený materiál do zásypu</t>
  </si>
  <si>
    <t>29</t>
  </si>
  <si>
    <t>167151112</t>
  </si>
  <si>
    <t>Nakládání, skládání a překládání neulehlého výkopku nebo sypaniny strojně nakládání, množství přes 100 m3, z hornin třídy těžitelnosti II, skupiny 4 a 5</t>
  </si>
  <si>
    <t>-1972519262</t>
  </si>
  <si>
    <t>https://podminky.urs.cz/item/CS_URS_2023_01/167151112</t>
  </si>
  <si>
    <t>v*0,1 "odvoz na stavbu nebo trvalou skládku</t>
  </si>
  <si>
    <t>30</t>
  </si>
  <si>
    <t>171152111</t>
  </si>
  <si>
    <t>Uložení sypaniny do zhutněných násypů pro silnice, dálnice a letiště s rozprostřením sypaniny ve vrstvách, s hrubým urovnáním a uzavřením povrchu násypu z hornin nesoudržných sypkých v aktivní zóně</t>
  </si>
  <si>
    <t>-2026867854</t>
  </si>
  <si>
    <t>https://podminky.urs.cz/item/CS_URS_2023_01/171152111</t>
  </si>
  <si>
    <t>(142,34+72,63)*0,5 "komunikace asfalt upravit množství</t>
  </si>
  <si>
    <t>31</t>
  </si>
  <si>
    <t>M</t>
  </si>
  <si>
    <t>583312021R</t>
  </si>
  <si>
    <t>materiál vhodný do aktivní zony nenamrzavý dle TP 146 a ČSN 73 6133</t>
  </si>
  <si>
    <t>t</t>
  </si>
  <si>
    <t>636680677</t>
  </si>
  <si>
    <t>akz*1,8</t>
  </si>
  <si>
    <t>32</t>
  </si>
  <si>
    <t>171153101</t>
  </si>
  <si>
    <t>Zemní hrázky přívodních a odpadních melioračních kanálů zhutňované po vrstvách tloušťky 200 mm s přemístěním sypaniny do 20 m nebo s jejím přehozením do 3 m z hornin třídy těžitelnosti I a II, skupiny 1 až 4</t>
  </si>
  <si>
    <t>64</t>
  </si>
  <si>
    <t>1629024769</t>
  </si>
  <si>
    <t>https://podminky.urs.cz/item/CS_URS_2023_01/171153101</t>
  </si>
  <si>
    <t>33</t>
  </si>
  <si>
    <t>171201231</t>
  </si>
  <si>
    <t>Poplatek za uložení stavebního odpadu na recyklační skládce (skládkovné) zeminy a kamení zatříděného do Katalogu odpadů pod kódem 17 05 04</t>
  </si>
  <si>
    <t>-147385507</t>
  </si>
  <si>
    <t>https://podminky.urs.cz/item/CS_URS_2023_01/171201231</t>
  </si>
  <si>
    <t>324,125*2 'Přepočtené koeficientem množství</t>
  </si>
  <si>
    <t>34</t>
  </si>
  <si>
    <t>171251201</t>
  </si>
  <si>
    <t>Uložení sypaniny na skládky nebo meziskládky bez hutnění s upravením uložené sypaniny do předepsaného tvaru</t>
  </si>
  <si>
    <t>1894586961</t>
  </si>
  <si>
    <t>https://podminky.urs.cz/item/CS_URS_2023_01/171251201</t>
  </si>
  <si>
    <t>lo+obc "meziskládka"</t>
  </si>
  <si>
    <t>v "výkopek pro vytřídění</t>
  </si>
  <si>
    <t>35</t>
  </si>
  <si>
    <t>174151101</t>
  </si>
  <si>
    <t>Zásyp sypaninou z jakékoliv horniny strojně s uložením výkopku ve vrstvách se zhutněním jam, šachet, rýh nebo kolem objektů v těchto vykopávkách</t>
  </si>
  <si>
    <t>468901319</t>
  </si>
  <si>
    <t>https://podminky.urs.cz/item/CS_URS_2023_01/174151101</t>
  </si>
  <si>
    <t>plocha podélný profil x šířka výkopu</t>
  </si>
  <si>
    <t>zásyp 50% zemina a 50 % nový materiál</t>
  </si>
  <si>
    <t>101,7*1,1 "komunikace SÚS</t>
  </si>
  <si>
    <t>26,87*1,1+11,14*1,1 "místní komunikace</t>
  </si>
  <si>
    <t>Mezisoučet</t>
  </si>
  <si>
    <t>zásyp zeminou</t>
  </si>
  <si>
    <t>17,6*1,1+13,17*1,1+8,67*1,1+83,52*1,1+84,86*1,1+10,15*1,1+4,0*1,4 "zeleň</t>
  </si>
  <si>
    <t>2,68*1,1+5,36*1,1+2,94*1,1 "štěrk</t>
  </si>
  <si>
    <t>3,2*1,1 "kamenná rovnanina</t>
  </si>
  <si>
    <t>1,37*1,1 "zámková dlažba</t>
  </si>
  <si>
    <t>(PI*0,5*0,5*0,75) "zásyp ve skruži s proplach. soupravou</t>
  </si>
  <si>
    <t>36</t>
  </si>
  <si>
    <t>58331202R</t>
  </si>
  <si>
    <t>nesedavý nenamrzavý materiál vhodný do zásypu</t>
  </si>
  <si>
    <t>-718048164</t>
  </si>
  <si>
    <t>v komunikaci SÚS a místní</t>
  </si>
  <si>
    <t>zá*0,5 "50% nového materiálu</t>
  </si>
  <si>
    <t>76,841*1,8 'Přepočtené koeficientem množství</t>
  </si>
  <si>
    <t>37</t>
  </si>
  <si>
    <t>58337303</t>
  </si>
  <si>
    <t>štěrkopísek frakce 0/8</t>
  </si>
  <si>
    <t>1430424365</t>
  </si>
  <si>
    <t>zásyp ve skruži s proplachovací soupravou</t>
  </si>
  <si>
    <t>(PI*0,5*0,5*0,75) "viz D.1.2.4</t>
  </si>
  <si>
    <t>0,589*1,8 'Přepočtené koeficientem množství</t>
  </si>
  <si>
    <t>38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</si>
  <si>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</si>
  <si>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</si>
  <si>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1526625303</t>
  </si>
  <si>
    <t>https://podminky.urs.cz/item/CS_URS_2023_01/175111101</t>
  </si>
  <si>
    <t>451,0*1,1*0,4 "samostatný výkop</t>
  </si>
  <si>
    <t>39</t>
  </si>
  <si>
    <t>58337331</t>
  </si>
  <si>
    <t>štěrkopísek frakce 0/22</t>
  </si>
  <si>
    <t>-1643631447</t>
  </si>
  <si>
    <t>obc*1,8</t>
  </si>
  <si>
    <t>Zakládání</t>
  </si>
  <si>
    <t>40</t>
  </si>
  <si>
    <t>212751104</t>
  </si>
  <si>
    <t>Trativody z drenážních a melioračních trubek pro meliorace, dočasné nebo odlehčovací drenáže se zřízením štěrkového lože pod trubky a s jejich obsypem v otevřeném výkopu trubka flexibilní PVC-U SN 4 celoperforovaná 360° DN 100</t>
  </si>
  <si>
    <t>181078019</t>
  </si>
  <si>
    <t>https://podminky.urs.cz/item/CS_URS_2023_01/212751104</t>
  </si>
  <si>
    <t>50+140 "blízko potoka</t>
  </si>
  <si>
    <t>Vodorovné konstrukce</t>
  </si>
  <si>
    <t>41</t>
  </si>
  <si>
    <t>451572111</t>
  </si>
  <si>
    <t>Lože pod potrubí, stoky a drobné objekty v otevřeném výkopu z kameniva drobného těženého 0 až 4 mm</t>
  </si>
  <si>
    <t>348324045</t>
  </si>
  <si>
    <t>https://podminky.urs.cz/item/CS_URS_2023_01/451572111</t>
  </si>
  <si>
    <t xml:space="preserve">"pokladní lože </t>
  </si>
  <si>
    <t>451,0*1,1*0,1 "samostatný výkop</t>
  </si>
  <si>
    <t>42</t>
  </si>
  <si>
    <t>452112112</t>
  </si>
  <si>
    <t>Osazení betonových dílců prstenců nebo rámů pod poklopy a mříže, výšky do 100 mm</t>
  </si>
  <si>
    <t>1880531854</t>
  </si>
  <si>
    <t>https://podminky.urs.cz/item/CS_URS_2023_01/452112112</t>
  </si>
  <si>
    <t>43</t>
  </si>
  <si>
    <t>59224184</t>
  </si>
  <si>
    <t>prstenec šachtový vyrovnávací betonový 625x120x40mm</t>
  </si>
  <si>
    <t>2074767323</t>
  </si>
  <si>
    <t>viz výkres D.1.2.9</t>
  </si>
  <si>
    <t>1 "Š1 kontrolní/čistící šachta</t>
  </si>
  <si>
    <t>44</t>
  </si>
  <si>
    <t>452112122</t>
  </si>
  <si>
    <t>Osazení betonových dílců prstenců nebo rámů pod poklopy a mříže, výšky přes 100 do 200 mm</t>
  </si>
  <si>
    <t>CS ÚRS 2022 01</t>
  </si>
  <si>
    <t>779632591</t>
  </si>
  <si>
    <t>https://podminky.urs.cz/item/CS_URS_2022_01/452112122</t>
  </si>
  <si>
    <t>1 "rám roznášecí - odvzd. souprava</t>
  </si>
  <si>
    <t>2 "Š2 koncová šachta</t>
  </si>
  <si>
    <t>45</t>
  </si>
  <si>
    <t>59224R</t>
  </si>
  <si>
    <t>roznášecí rám litina, beton viz D.1.2.5</t>
  </si>
  <si>
    <t>524045867</t>
  </si>
  <si>
    <t>116</t>
  </si>
  <si>
    <t>59224188</t>
  </si>
  <si>
    <t>prstenec šachtový vyrovnávací betonový 625x120x120mm</t>
  </si>
  <si>
    <t>-1175418268</t>
  </si>
  <si>
    <t>46</t>
  </si>
  <si>
    <t>452313141</t>
  </si>
  <si>
    <t>Podkladní a zajišťovací konstrukce z betonu prostého v otevřeném výkopu bez zvýšených nároků na prostředí bloky pro potrubí z betonu tř. C 16/20</t>
  </si>
  <si>
    <t>13468527</t>
  </si>
  <si>
    <t>https://podminky.urs.cz/item/CS_URS_2023_01/452313141</t>
  </si>
  <si>
    <t>"podkladní bloky potrubí</t>
  </si>
  <si>
    <t>(0,5*0,5*0,3)*18</t>
  </si>
  <si>
    <t>47</t>
  </si>
  <si>
    <t>452353101</t>
  </si>
  <si>
    <t>Bednění podkladních a zajišťovacích konstrukcí v otevřeném výkopu bloků pro potrubí</t>
  </si>
  <si>
    <t>1627283833</t>
  </si>
  <si>
    <t>https://podminky.urs.cz/item/CS_URS_2023_01/452353101</t>
  </si>
  <si>
    <t>"podkladní bloky</t>
  </si>
  <si>
    <t>(0,5*0,3*4)*18</t>
  </si>
  <si>
    <t>Úpravy povrchů, podlahy a osazování výplní</t>
  </si>
  <si>
    <t>48</t>
  </si>
  <si>
    <t>617633112</t>
  </si>
  <si>
    <t>Vnitřní úprava povrchu betonových šachet stěrkou z těsnící cementové malty dvouvrstvou, šachet válcových a kuželových</t>
  </si>
  <si>
    <t>700197047</t>
  </si>
  <si>
    <t>https://podminky.urs.cz/item/CS_URS_2023_01/617633112</t>
  </si>
  <si>
    <t xml:space="preserve">Š2 - sanace vnitřních stěn a dna </t>
  </si>
  <si>
    <t>(2*PI*0,5*0,5+2*PI*0,5*1,3)</t>
  </si>
  <si>
    <t>Trubní vedení</t>
  </si>
  <si>
    <t>119</t>
  </si>
  <si>
    <t>831372193R</t>
  </si>
  <si>
    <t>Montáž potrubí Příplatek k cenám za napojení dvou dříků trub o stejném průměru (max. rozdíl 12 mm) pomocí převlečné manžety - flexibilní spojky nerez (manžeta zahrnuta v ceně) DN 300</t>
  </si>
  <si>
    <t>1513863015</t>
  </si>
  <si>
    <t>49</t>
  </si>
  <si>
    <t>857242122</t>
  </si>
  <si>
    <t>Montáž litinových tvarovek na potrubí litinovém tlakovém jednoosých na potrubí z trub přírubových v otevřeném výkopu, kanálu nebo v šachtě DN 80</t>
  </si>
  <si>
    <t>1212589913</t>
  </si>
  <si>
    <t>https://podminky.urs.cz/item/CS_URS_2023_01/857242122</t>
  </si>
  <si>
    <t>6+1</t>
  </si>
  <si>
    <t>50</t>
  </si>
  <si>
    <t>470909010</t>
  </si>
  <si>
    <t>PP PŘÍRUBA S OCELOVOU VÝZTUHOU d90 PN16</t>
  </si>
  <si>
    <t>-1346285527</t>
  </si>
  <si>
    <t>51</t>
  </si>
  <si>
    <t>800008000016</t>
  </si>
  <si>
    <t>PŘÍRUBA SLEPÁ 80</t>
  </si>
  <si>
    <t>-871349797</t>
  </si>
  <si>
    <t>52</t>
  </si>
  <si>
    <t>857244122</t>
  </si>
  <si>
    <t>Montáž litinových tvarovek na potrubí litinovém tlakovém odbočných na potrubí z trub přírubových v otevřeném výkopu, kanálu nebo v šachtě DN 80</t>
  </si>
  <si>
    <t>-1479001698</t>
  </si>
  <si>
    <t>https://podminky.urs.cz/item/CS_URS_2023_01/857244122</t>
  </si>
  <si>
    <t>53</t>
  </si>
  <si>
    <t>851008008016</t>
  </si>
  <si>
    <t>TVAROVKA T KUS 80-80</t>
  </si>
  <si>
    <t>-616511109</t>
  </si>
  <si>
    <t>54</t>
  </si>
  <si>
    <t>883001608000</t>
  </si>
  <si>
    <t>ŠROUB S MATICÍ NEREZ A2 M16/80</t>
  </si>
  <si>
    <t>-1427615392</t>
  </si>
  <si>
    <t>"přírubový spoj DN 80 - nerez šroub a matka"</t>
  </si>
  <si>
    <t>10*8</t>
  </si>
  <si>
    <t>55</t>
  </si>
  <si>
    <t>871254301</t>
  </si>
  <si>
    <t>Montáž kanalizačního potrubí z plastů z polyetylenu PE 100 svařovaných na tupo v otevřeném výkopu ve sklonu do 20 % SDR 17/PN 10 D 90 x 5,4 mm</t>
  </si>
  <si>
    <t>592220773</t>
  </si>
  <si>
    <t>https://podminky.urs.cz/item/CS_URS_2023_01/871254301</t>
  </si>
  <si>
    <t>10,5 "potrubí v chráničce</t>
  </si>
  <si>
    <t>56</t>
  </si>
  <si>
    <t>871255301</t>
  </si>
  <si>
    <t>Montáž kanalizačního potrubí z plastů z polyetylenu PE 100 svařovaných elektrotvarovkou v otevřeném výkopu ve sklonu do 20 % SDR 17/PN 10 D 90 x 5,4 mm</t>
  </si>
  <si>
    <t>874966143</t>
  </si>
  <si>
    <t>https://podminky.urs.cz/item/CS_URS_2023_01/871255301</t>
  </si>
  <si>
    <t>451,0-10,5 "výtlak s odpočtem chrániček</t>
  </si>
  <si>
    <t>57</t>
  </si>
  <si>
    <t>115949R</t>
  </si>
  <si>
    <t>potrubí kanalizace DN/OD 90 PE100 RC+ d90x5,4mm SDR17/PN10, tyč 6m typ 2 dle PAS 1075</t>
  </si>
  <si>
    <t>1321957064</t>
  </si>
  <si>
    <t>451,0</t>
  </si>
  <si>
    <t>451*1,015 'Přepočtené koeficientem množství</t>
  </si>
  <si>
    <t>118</t>
  </si>
  <si>
    <t>871375231</t>
  </si>
  <si>
    <t>Kanalizační potrubí z tvrdého PVC v otevřeném výkopu ve sklonu do 20 %, hladkého plnostěnného jednovrstvého, tuhost třídy SN 10 DN 315</t>
  </si>
  <si>
    <t>-1459775598</t>
  </si>
  <si>
    <t>https://podminky.urs.cz/item/CS_URS_2023_01/871375231</t>
  </si>
  <si>
    <t>2*0,75</t>
  </si>
  <si>
    <t>58</t>
  </si>
  <si>
    <t>877245201</t>
  </si>
  <si>
    <t>Montáž tvarovek na kanalizačním plastovém potrubí z polyetylenu PE 100 elektrotvarovek SDR 11/PN16 spojek nebo oblouků d 90</t>
  </si>
  <si>
    <t>-951254727</t>
  </si>
  <si>
    <t>https://podminky.urs.cz/item/CS_URS_2023_01/877245201</t>
  </si>
  <si>
    <t>2+1+11+6</t>
  </si>
  <si>
    <t>59</t>
  </si>
  <si>
    <t>190914517</t>
  </si>
  <si>
    <t>d90, PE100, SDR17, PN10, R = 1,5 x d, oblouk 11° bezešvý, na tupo, dlouhý</t>
  </si>
  <si>
    <t>-1791797160</t>
  </si>
  <si>
    <t>60</t>
  </si>
  <si>
    <t>190963517</t>
  </si>
  <si>
    <t>d90, PE100, SDR17, PN10, R = 1,5 x d, oblouk 60° bezešvý na tupo, dlouhý</t>
  </si>
  <si>
    <t>652126524</t>
  </si>
  <si>
    <t>61</t>
  </si>
  <si>
    <t>612687</t>
  </si>
  <si>
    <t>d 90, PE100, SDR11, spojka s lehce vyrazitelným dorazem, elektro</t>
  </si>
  <si>
    <t>829216726</t>
  </si>
  <si>
    <t>62</t>
  </si>
  <si>
    <t>470904517</t>
  </si>
  <si>
    <t>d90, PE100, SDR17, PN10, lemový nákružek, na tupo, dlouhý</t>
  </si>
  <si>
    <t>-1690572075</t>
  </si>
  <si>
    <t>63</t>
  </si>
  <si>
    <t>877245210</t>
  </si>
  <si>
    <t>Montáž tvarovek na kanalizačním plastovém potrubí z polyetylenu PE 100 elektrotvarovek SDR 11/PN16 kolen 45° d 90</t>
  </si>
  <si>
    <t>-1333311474</t>
  </si>
  <si>
    <t>https://podminky.urs.cz/item/CS_URS_2023_01/877245210</t>
  </si>
  <si>
    <t>5+7</t>
  </si>
  <si>
    <t>615272</t>
  </si>
  <si>
    <t>d90, PE100, SDR11, koleno 30°, elektro</t>
  </si>
  <si>
    <t>-1770776558</t>
  </si>
  <si>
    <t>65</t>
  </si>
  <si>
    <t>612102</t>
  </si>
  <si>
    <t>d90, PE100, SDR11, koleno 45°, elektro</t>
  </si>
  <si>
    <t>-1032709688</t>
  </si>
  <si>
    <t>117</t>
  </si>
  <si>
    <t>877375121R</t>
  </si>
  <si>
    <t>Výřez na potrubí z trub z tvrdého PVC DN 300</t>
  </si>
  <si>
    <t>1917838420</t>
  </si>
  <si>
    <t>1 "pro navázání nátoku do koncové šachty Š2</t>
  </si>
  <si>
    <t>66</t>
  </si>
  <si>
    <t>891242122</t>
  </si>
  <si>
    <t>Montáž kanalizačních armatur na potrubí šoupátek v otevřeném výkopu nebo v šachtách s osazením zemní soupravy (bez poklopů) DN 80</t>
  </si>
  <si>
    <t>-1406127551</t>
  </si>
  <si>
    <t>https://podminky.urs.cz/item/CS_URS_2023_01/891242122</t>
  </si>
  <si>
    <t>67</t>
  </si>
  <si>
    <t>D48208000010</t>
  </si>
  <si>
    <t>ŠOUPĚ PRO ODPADNÍ VODU L180 80</t>
  </si>
  <si>
    <t>1867478822</t>
  </si>
  <si>
    <t>68</t>
  </si>
  <si>
    <t>950205010003</t>
  </si>
  <si>
    <t>SOUPRAVA ZEMNÍ TELESKOPICKÁ E2-1,3 -1,8 50-100 (1,3-1,8m)</t>
  </si>
  <si>
    <t>2040633870</t>
  </si>
  <si>
    <t>69</t>
  </si>
  <si>
    <t>891243321</t>
  </si>
  <si>
    <t>Montáž vodovodních armatur na potrubí ventilů odvzdušňovacích nebo zavzdušňovacích mechanických a plovákových přírubových na venkovních řadech DN 80</t>
  </si>
  <si>
    <t>-270538729</t>
  </si>
  <si>
    <t>https://podminky.urs.cz/item/CS_URS_2023_01/891243321</t>
  </si>
  <si>
    <t>70</t>
  </si>
  <si>
    <t>982808000016</t>
  </si>
  <si>
    <t>ODVZDUŠŇOVACÍ A ZAVZDUŠŇOVACÍ SOUPRAVA S ŠACHTIČKOU NA ODPADNÍ VODU 80</t>
  </si>
  <si>
    <t>KS</t>
  </si>
  <si>
    <t>1765135297</t>
  </si>
  <si>
    <t>71</t>
  </si>
  <si>
    <t>891247112</t>
  </si>
  <si>
    <t>Montáž vodovodních armatur na potrubí hydrantů podzemních (bez osazení poklopů) DN 80</t>
  </si>
  <si>
    <t>-885369871</t>
  </si>
  <si>
    <t>https://podminky.urs.cz/item/CS_URS_2023_01/891247112</t>
  </si>
  <si>
    <t>72</t>
  </si>
  <si>
    <t>D81008020016</t>
  </si>
  <si>
    <t>SOUPRAVA PROPLACHOVACÍ NA ODPADNÍ VODU 80/2,00 m</t>
  </si>
  <si>
    <t>2079571407</t>
  </si>
  <si>
    <t>73</t>
  </si>
  <si>
    <t>892241111</t>
  </si>
  <si>
    <t>Tlakové zkoušky vodou na potrubí DN do 80</t>
  </si>
  <si>
    <t>-947515140</t>
  </si>
  <si>
    <t>https://podminky.urs.cz/item/CS_URS_2023_01/892241111</t>
  </si>
  <si>
    <t>74</t>
  </si>
  <si>
    <t>892372111</t>
  </si>
  <si>
    <t>Tlakové zkoušky vodou zabezpečení konců potrubí při tlakových zkouškách DN do 300</t>
  </si>
  <si>
    <t>518982842</t>
  </si>
  <si>
    <t>https://podminky.urs.cz/item/CS_URS_2023_01/892372111</t>
  </si>
  <si>
    <t>75</t>
  </si>
  <si>
    <t>894411311</t>
  </si>
  <si>
    <t>Osazení betonových nebo železobetonových dílců pro šachty skruží rovných</t>
  </si>
  <si>
    <t>1778587442</t>
  </si>
  <si>
    <t>https://podminky.urs.cz/item/CS_URS_2023_01/894411311</t>
  </si>
  <si>
    <t>3 "Š1 kontrolní/čistící šachta</t>
  </si>
  <si>
    <t>1 "Š2 koncová šachta</t>
  </si>
  <si>
    <t>76</t>
  </si>
  <si>
    <t>59224066</t>
  </si>
  <si>
    <t>skruž betonová DN 1000x250 PS, 100x25x12cm</t>
  </si>
  <si>
    <t>1312066473</t>
  </si>
  <si>
    <t>113</t>
  </si>
  <si>
    <t>59224066R</t>
  </si>
  <si>
    <t>skruž betonová DN 1000x250 PS, 100x25x12cm vč. PP vnitřní výstelky</t>
  </si>
  <si>
    <t>568903175</t>
  </si>
  <si>
    <t>77</t>
  </si>
  <si>
    <t>59224070</t>
  </si>
  <si>
    <t>skruž betonová DN 1000x1000 PS, 100x100x12cm</t>
  </si>
  <si>
    <t>1380620985</t>
  </si>
  <si>
    <t>viz výkres D.1.2.4</t>
  </si>
  <si>
    <t>1 "proplachovací souprava</t>
  </si>
  <si>
    <t>78</t>
  </si>
  <si>
    <t>894412411</t>
  </si>
  <si>
    <t>Osazení betonových nebo železobetonových dílců pro šachty skruží přechodových</t>
  </si>
  <si>
    <t>-290063911</t>
  </si>
  <si>
    <t>https://podminky.urs.cz/item/CS_URS_2023_01/894412411</t>
  </si>
  <si>
    <t>79</t>
  </si>
  <si>
    <t>59224168</t>
  </si>
  <si>
    <t>skruž betonová přechodová 62,5/100x60x12cm, stupadla poplastovaná kapsová</t>
  </si>
  <si>
    <t>123339812</t>
  </si>
  <si>
    <t>108</t>
  </si>
  <si>
    <t>894414111</t>
  </si>
  <si>
    <t>Osazení betonových nebo železobetonových dílců pro šachty skruží základových (dno)</t>
  </si>
  <si>
    <t>-1768371157</t>
  </si>
  <si>
    <t>https://podminky.urs.cz/item/CS_URS_2023_01/894414111</t>
  </si>
  <si>
    <t>110</t>
  </si>
  <si>
    <t>1135104R</t>
  </si>
  <si>
    <t>Dno jednolité šachtové vč. vnitřní PP výstelky TBZ-Q.1 100/68 KOM V30</t>
  </si>
  <si>
    <t>1901289621</t>
  </si>
  <si>
    <t>114</t>
  </si>
  <si>
    <t>894414211</t>
  </si>
  <si>
    <t>Osazení betonových nebo železobetonových dílců pro šachty desek zákrytových</t>
  </si>
  <si>
    <t>1028311762</t>
  </si>
  <si>
    <t>https://podminky.urs.cz/item/CS_URS_2023_01/894414211</t>
  </si>
  <si>
    <t>115</t>
  </si>
  <si>
    <t>59224315</t>
  </si>
  <si>
    <t>deska betonová zákrytová pro kruhové šachty 100/62,5x16,5cm</t>
  </si>
  <si>
    <t>-986296886</t>
  </si>
  <si>
    <t>111</t>
  </si>
  <si>
    <t>899102112</t>
  </si>
  <si>
    <t>Osazení poklopů litinových a ocelových včetně rámů pro třídu zatížení A15, A50</t>
  </si>
  <si>
    <t>2018602119</t>
  </si>
  <si>
    <t>https://podminky.urs.cz/item/CS_URS_2023_01/899102112</t>
  </si>
  <si>
    <t>112</t>
  </si>
  <si>
    <t>28661932</t>
  </si>
  <si>
    <t>poklop šachtový litinový DN 600 pro třídu zatížení A15</t>
  </si>
  <si>
    <t>524463222</t>
  </si>
  <si>
    <t>80</t>
  </si>
  <si>
    <t>899103112</t>
  </si>
  <si>
    <t>Osazení poklopů litinových a ocelových včetně rámů pro třídu zatížení B125, C250</t>
  </si>
  <si>
    <t>-280088564</t>
  </si>
  <si>
    <t>https://podminky.urs.cz/item/CS_URS_2023_01/899103112</t>
  </si>
  <si>
    <t>1 "vsak. revizní šachta Š1</t>
  </si>
  <si>
    <t>81</t>
  </si>
  <si>
    <t>55241010</t>
  </si>
  <si>
    <t>poklop třída B125, kruhový rám, vstup 600mm s ventilací</t>
  </si>
  <si>
    <t>1149472466</t>
  </si>
  <si>
    <t>82</t>
  </si>
  <si>
    <t>899104112</t>
  </si>
  <si>
    <t>Osazení poklopů litinových a ocelových včetně rámů pro třídu zatížení D400, E600</t>
  </si>
  <si>
    <t>395224101</t>
  </si>
  <si>
    <t>https://podminky.urs.cz/item/CS_URS_2023_01/899104112</t>
  </si>
  <si>
    <t>83</t>
  </si>
  <si>
    <t>0001009OZ</t>
  </si>
  <si>
    <t>Poklop litinový KASI (OZ) KD 05 Poklop litinový bez odvět. "D5" D400</t>
  </si>
  <si>
    <t>1484869100</t>
  </si>
  <si>
    <t>1 "nad zavzd. soupravou</t>
  </si>
  <si>
    <t>84</t>
  </si>
  <si>
    <t>899401112</t>
  </si>
  <si>
    <t>Osazení poklopů litinových šoupátkových</t>
  </si>
  <si>
    <t>232609007</t>
  </si>
  <si>
    <t>https://podminky.urs.cz/item/CS_URS_2023_01/899401112</t>
  </si>
  <si>
    <t>85</t>
  </si>
  <si>
    <t>175000000003</t>
  </si>
  <si>
    <t xml:space="preserve">POKLOP ULIČNÍ ŠOUP.  VODA</t>
  </si>
  <si>
    <t>-1825642989</t>
  </si>
  <si>
    <t>86</t>
  </si>
  <si>
    <t>348100000000</t>
  </si>
  <si>
    <t xml:space="preserve">PODKLAD. DESKA  UNI UNI</t>
  </si>
  <si>
    <t>-1390387192</t>
  </si>
  <si>
    <t>87</t>
  </si>
  <si>
    <t>899401113</t>
  </si>
  <si>
    <t>Osazení poklopů litinových hydrantových</t>
  </si>
  <si>
    <t>1007972883</t>
  </si>
  <si>
    <t>https://podminky.urs.cz/item/CS_URS_2023_01/899401113</t>
  </si>
  <si>
    <t>88</t>
  </si>
  <si>
    <t>195000000002</t>
  </si>
  <si>
    <t xml:space="preserve">HYDRANTOVÝ POKLOP 21 kg /  - HYDRANT</t>
  </si>
  <si>
    <t>1922433748</t>
  </si>
  <si>
    <t>89</t>
  </si>
  <si>
    <t>348200000000</t>
  </si>
  <si>
    <t xml:space="preserve">PODKLAD. DESKA  POD HYDRANT.POKLOP</t>
  </si>
  <si>
    <t>-973230783</t>
  </si>
  <si>
    <t>90</t>
  </si>
  <si>
    <t>899712111</t>
  </si>
  <si>
    <t>Orientační tabulky na vodovodních a kanalizačních řadech na zdivu</t>
  </si>
  <si>
    <t>-1500556492</t>
  </si>
  <si>
    <t>https://podminky.urs.cz/item/CS_URS_2023_01/899712111</t>
  </si>
  <si>
    <t>91</t>
  </si>
  <si>
    <t>899713111</t>
  </si>
  <si>
    <t>Orientační tabulky na vodovodních a kanalizačních řadech na sloupku ocelovém nebo betonovém</t>
  </si>
  <si>
    <t>-1699348314</t>
  </si>
  <si>
    <t>https://podminky.urs.cz/item/CS_URS_2023_01/899713111</t>
  </si>
  <si>
    <t>92</t>
  </si>
  <si>
    <t>5534226R</t>
  </si>
  <si>
    <t>Označovací tyč - trasírka (ocelová)</t>
  </si>
  <si>
    <t>2078009456</t>
  </si>
  <si>
    <t>93</t>
  </si>
  <si>
    <t>899721111</t>
  </si>
  <si>
    <t>Signalizační vodič na potrubí DN do 150 mm</t>
  </si>
  <si>
    <t>1580807614</t>
  </si>
  <si>
    <t>https://podminky.urs.cz/item/CS_URS_2023_01/899721111</t>
  </si>
  <si>
    <t>480 "celá trasa výtlaku</t>
  </si>
  <si>
    <t>94</t>
  </si>
  <si>
    <t>899722112</t>
  </si>
  <si>
    <t>Krytí potrubí z plastů výstražnou fólií z PVC šířky 25 cm</t>
  </si>
  <si>
    <t>1582049363</t>
  </si>
  <si>
    <t>https://podminky.urs.cz/item/CS_URS_2023_01/899722112</t>
  </si>
  <si>
    <t>95</t>
  </si>
  <si>
    <t>899913133</t>
  </si>
  <si>
    <t>Koncové uzavírací manžety chrániček DN potrubí x DN chráničky DN 80 x 150</t>
  </si>
  <si>
    <t>-643818947</t>
  </si>
  <si>
    <t>https://podminky.urs.cz/item/CS_URS_2023_01/899913133</t>
  </si>
  <si>
    <t>Ostatní konstrukce a práce, bourání</t>
  </si>
  <si>
    <t>96</t>
  </si>
  <si>
    <t>936124112</t>
  </si>
  <si>
    <t>Montáž lavičky parkové stabilní se zabetonováním noh</t>
  </si>
  <si>
    <t>-125668268</t>
  </si>
  <si>
    <t>https://podminky.urs.cz/item/CS_URS_2023_01/936124112</t>
  </si>
  <si>
    <t>1 "přesun labvičky na konec úseku</t>
  </si>
  <si>
    <t>97</t>
  </si>
  <si>
    <t>953334115</t>
  </si>
  <si>
    <t>Bobtnavý pásek do pracovních spar betonových konstrukcí bentonitový, rozměru 20 x 05 mm se samolepící vrstvou</t>
  </si>
  <si>
    <t>-1593614891</t>
  </si>
  <si>
    <t>https://podminky.urs.cz/item/CS_URS_2023_01/953334115</t>
  </si>
  <si>
    <t>2*PI*0,075*2 "ve dně šachty</t>
  </si>
  <si>
    <t>2*PI*0,045*2 "na potrubí</t>
  </si>
  <si>
    <t>2*PI*0,075*2*2 "ve stěně šachty</t>
  </si>
  <si>
    <t>2*PI*0,045*2*2 "na potrubí</t>
  </si>
  <si>
    <t>98</t>
  </si>
  <si>
    <t>966001211</t>
  </si>
  <si>
    <t>Odstranění lavičky parkové stabilní zabetonované</t>
  </si>
  <si>
    <t>-147271348</t>
  </si>
  <si>
    <t>https://podminky.urs.cz/item/CS_URS_2023_01/966001211</t>
  </si>
  <si>
    <t>1 "přesun lavičky na konec úseku</t>
  </si>
  <si>
    <t>99</t>
  </si>
  <si>
    <t>977151122</t>
  </si>
  <si>
    <t>Jádrové vrty diamantovými korunkami do stavebních materiálů (železobetonu, betonu, cihel, obkladů, dlažeb, kamene) průměru přes 120 do 130 mm</t>
  </si>
  <si>
    <t>-1989228763</t>
  </si>
  <si>
    <t>https://podminky.urs.cz/item/CS_URS_2023_01/977151122</t>
  </si>
  <si>
    <t>0,12*2 "vstup a výstup Š1</t>
  </si>
  <si>
    <t>0,15 "nátok do Š2</t>
  </si>
  <si>
    <t>100</t>
  </si>
  <si>
    <t>985411111R</t>
  </si>
  <si>
    <t>Beztlakové zalití prostupů expanzní cem. zálivkovou hmotou s redukcí smrštění</t>
  </si>
  <si>
    <t>876056115</t>
  </si>
  <si>
    <t>(PI*0,12*(0,065*0,065-0,045*0,045))</t>
  </si>
  <si>
    <t>(PI*0,15*(0,065*0,065-0,045*0,045))</t>
  </si>
  <si>
    <t>Přesun hmot a manipulace se sutí</t>
  </si>
  <si>
    <t>101</t>
  </si>
  <si>
    <t>998276101</t>
  </si>
  <si>
    <t>Přesun hmot pro trubní vedení hloubené z trub z plastických hmot nebo sklolaminátových pro vodovody nebo kanalizace v otevřeném výkopu dopravní vzdálenost do 15 m</t>
  </si>
  <si>
    <t>-458785069</t>
  </si>
  <si>
    <t>https://podminky.urs.cz/item/CS_URS_2023_01/998276101</t>
  </si>
  <si>
    <t>997</t>
  </si>
  <si>
    <t>Přesun sutě</t>
  </si>
  <si>
    <t>102</t>
  </si>
  <si>
    <t>997013501</t>
  </si>
  <si>
    <t>Odvoz suti a vybouraných hmot na skládku nebo meziskládku se složením, na vzdálenost do 1 km</t>
  </si>
  <si>
    <t>-1006376003</t>
  </si>
  <si>
    <t>https://podminky.urs.cz/item/CS_URS_2023_01/997013501</t>
  </si>
  <si>
    <t>103</t>
  </si>
  <si>
    <t>997013509</t>
  </si>
  <si>
    <t>Odvoz suti a vybouraných hmot na skládku nebo meziskládku se složením, na vzdálenost Příplatek k ceně za každý další i započatý 1 km přes 1 km</t>
  </si>
  <si>
    <t>-1088899190</t>
  </si>
  <si>
    <t>https://podminky.urs.cz/item/CS_URS_2023_01/997013509</t>
  </si>
  <si>
    <t>0,011*31 'Přepočtené koeficientem množství</t>
  </si>
  <si>
    <t>104</t>
  </si>
  <si>
    <t>997013601R</t>
  </si>
  <si>
    <t>Poplatek za uložení stavebního odpadu na skládce (skládkovné) z prostého betonu zatříděného do Katalogu odpadů pod kódem 17 01 01 x</t>
  </si>
  <si>
    <t>2002641941</t>
  </si>
  <si>
    <t>Práce a dodávky M</t>
  </si>
  <si>
    <t>23-M</t>
  </si>
  <si>
    <t>Montáže potrubí</t>
  </si>
  <si>
    <t>105</t>
  </si>
  <si>
    <t>230011088</t>
  </si>
  <si>
    <t>Montáž potrubí z trub ocelových hladkých tř. 11 až 13 Ø 159 mm, tl. 4,5 mm</t>
  </si>
  <si>
    <t>1786137502</t>
  </si>
  <si>
    <t>https://podminky.urs.cz/item/CS_URS_2023_01/230011088</t>
  </si>
  <si>
    <t>106</t>
  </si>
  <si>
    <t>14011098</t>
  </si>
  <si>
    <t>trubka ocelová bezešvá hladká jakost 11 353 159x4,5mm</t>
  </si>
  <si>
    <t>128</t>
  </si>
  <si>
    <t>1359959</t>
  </si>
  <si>
    <t>107</t>
  </si>
  <si>
    <t>230200117</t>
  </si>
  <si>
    <t>Nasunutí potrubní sekce do chráničky jmenovitá světlost nasouvaného potrubí DN 80</t>
  </si>
  <si>
    <t>-1451367939</t>
  </si>
  <si>
    <t>https://podminky.urs.cz/item/CS_URS_2023_01/230200117</t>
  </si>
  <si>
    <t>10,5 "chránička</t>
  </si>
  <si>
    <t>SO 01 - Obnova povrchů</t>
  </si>
  <si>
    <t xml:space="preserve">    5 - Komunikace pozemní</t>
  </si>
  <si>
    <t xml:space="preserve">    998 - Přesun hmot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</si>
  <si>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</si>
  <si>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</si>
  <si>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-1032699317</t>
  </si>
  <si>
    <t>https://podminky.urs.cz/item/CS_URS_2023_01/113106171</t>
  </si>
  <si>
    <t>uložit pro zpětné použití</t>
  </si>
  <si>
    <t>2,6 "komunikace zámk. dl.</t>
  </si>
  <si>
    <t>113107162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</si>
  <si>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</si>
  <si>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1472153627</t>
  </si>
  <si>
    <t>https://podminky.urs.cz/item/CS_URS_2023_01/113107162</t>
  </si>
  <si>
    <t>odměřeno z CAD</t>
  </si>
  <si>
    <t>32,55 "štěrk tl. 150 mm</t>
  </si>
  <si>
    <t>113107163</t>
  </si>
  <si>
    <t>Odstranění podkladů nebo krytů strojně plochy jednotlivě přes 50 m2 do 200 m2 s přemístěním hmot na skládku na vzdálenost do 20 m nebo s naložením na dopravní prostředek z kameniva hrubého drceného, o tl. vrstvy přes 200 do 300 mm</t>
  </si>
  <si>
    <t>-1556550064</t>
  </si>
  <si>
    <t>https://podminky.urs.cz/item/CS_URS_2023_01/113107163</t>
  </si>
  <si>
    <t xml:space="preserve">odměřeno z CAD </t>
  </si>
  <si>
    <t xml:space="preserve">142,34 "komunikace SÚS  ŠD 2x tl. 150 mm </t>
  </si>
  <si>
    <t>72,63 "místní komunikace ŠD tl. 300 mm</t>
  </si>
  <si>
    <t>2,6 "kom. zámková dlažba ŠD 2x tl. 150 mm</t>
  </si>
  <si>
    <t>113107181</t>
  </si>
  <si>
    <t>Odstranění podkladů nebo krytů strojně plochy jednotlivě přes 50 m2 do 200 m2 s přemístěním hmot na skládku na vzdálenost do 20 m nebo s naložením na dopravní prostředek živičných, o tl. vrstvy do 50 mm</t>
  </si>
  <si>
    <t>674640229</t>
  </si>
  <si>
    <t>https://podminky.urs.cz/item/CS_URS_2023_01/113107181</t>
  </si>
  <si>
    <t>142,34 "ACP tl. 50 mm - komunikace SÚS</t>
  </si>
  <si>
    <t>113107182</t>
  </si>
  <si>
    <t>Odstranění podkladů nebo krytů strojně plochy jednotlivě přes 50 m2 do 200 m2 s přemístěním hmot na skládku na vzdálenost do 20 m nebo s naložením na dopravní prostředek živičných, o tl. vrstvy přes 50 do 100 mm</t>
  </si>
  <si>
    <t>1898692094</t>
  </si>
  <si>
    <t>https://podminky.urs.cz/item/CS_URS_2023_01/113107182</t>
  </si>
  <si>
    <t>270,1 "ACL tl. 60 mm - komunikace SÚS</t>
  </si>
  <si>
    <t>147,52 "ACP tl. 70 mm - místní komunikace</t>
  </si>
  <si>
    <t>113154122</t>
  </si>
  <si>
    <t>Frézování živičného podkladu nebo krytu s naložením na dopravní prostředek plochy do 500 m2 bez překážek v trase pruhu šířky přes 0,5 m do 1 m, tloušťky vrstvy 40 mm</t>
  </si>
  <si>
    <t>1327206412</t>
  </si>
  <si>
    <t>https://podminky.urs.cz/item/CS_URS_2023_01/113154122</t>
  </si>
  <si>
    <t>odměřeno z CAD - ACO 11</t>
  </si>
  <si>
    <t>490,0 "komunikace SÚS</t>
  </si>
  <si>
    <t>407,5 "místní komunikace</t>
  </si>
  <si>
    <t>114203101</t>
  </si>
  <si>
    <t>Rozebrání dlažeb nebo záhozů s naložením na dopravní prostředek dlažeb z lomového kamene nebo betonových tvárnic na sucho nebo se spárami vyplněnými pískem nebo drnem</t>
  </si>
  <si>
    <t>-1694377994</t>
  </si>
  <si>
    <t>https://podminky.urs.cz/item/CS_URS_2023_01/114203101</t>
  </si>
  <si>
    <t>5,9*0,4 "dno koryta</t>
  </si>
  <si>
    <t>121151103</t>
  </si>
  <si>
    <t>Sejmutí ornice strojně při souvislé ploše do 100 m2, tl. vrstvy do 200 mm</t>
  </si>
  <si>
    <t>-444862700</t>
  </si>
  <si>
    <t>https://podminky.urs.cz/item/CS_URS_2023_01/121151103</t>
  </si>
  <si>
    <t>264,56 "ornice tl. 150 mm</t>
  </si>
  <si>
    <t>181351003</t>
  </si>
  <si>
    <t>Rozprostření a urovnání ornice v rovině nebo ve svahu sklonu do 1:5 strojně při souvislé ploše do 100 m2, tl. vrstvy do 200 mm</t>
  </si>
  <si>
    <t>1943962432</t>
  </si>
  <si>
    <t>https://podminky.urs.cz/item/CS_URS_2023_01/181351003</t>
  </si>
  <si>
    <t>181411131</t>
  </si>
  <si>
    <t>Založení trávníku na půdě předem připravené plochy do 1000 m2 výsevem včetně utažení parkového v rovině nebo na svahu do 1:5</t>
  </si>
  <si>
    <t>164994716</t>
  </si>
  <si>
    <t>https://podminky.urs.cz/item/CS_URS_2023_01/181411131</t>
  </si>
  <si>
    <t>00572410</t>
  </si>
  <si>
    <t>osivo směs travní parková</t>
  </si>
  <si>
    <t>kg</t>
  </si>
  <si>
    <t>1805838103</t>
  </si>
  <si>
    <t>264,56*0,02 'Přepočtené koeficientem množství</t>
  </si>
  <si>
    <t>463211143</t>
  </si>
  <si>
    <t>Rovnanina z lomového kamene neupraveného pro podélné i příčné objekty objemu do 3 m3 z kamene tříděného, s urovnáním líce a vyklínováním spár úlomky kamene hmotnost jednotlivých kamenů přes 200 kg</t>
  </si>
  <si>
    <t>-1756283728</t>
  </si>
  <si>
    <t>https://podminky.urs.cz/item/CS_URS_2023_01/463211143</t>
  </si>
  <si>
    <t>5,9*0,4 "fr. kamene min. 200 kg</t>
  </si>
  <si>
    <t>Komunikace pozemní</t>
  </si>
  <si>
    <t>564762111</t>
  </si>
  <si>
    <t>Podklad nebo kryt z vibrovaného štěrku VŠ s rozprostřením, vlhčením a zhutněním, po zhutnění tl. 200 mm</t>
  </si>
  <si>
    <t>988566482</t>
  </si>
  <si>
    <t>https://podminky.urs.cz/item/CS_URS_2023_01/564762111</t>
  </si>
  <si>
    <t xml:space="preserve">1,5*1,5 "okolo poklopu zavzdušňovací  soupravy</t>
  </si>
  <si>
    <t>564851011</t>
  </si>
  <si>
    <t>Podklad ze štěrkodrti ŠD s rozprostřením a zhutněním plochy jednotlivě do 100 m2, po zhutnění tl. 150 mm</t>
  </si>
  <si>
    <t>-542614186</t>
  </si>
  <si>
    <t>https://podminky.urs.cz/item/CS_URS_2023_01/564851011</t>
  </si>
  <si>
    <t>odměřeno z CAD - ŠD 2x tl. 150 mm</t>
  </si>
  <si>
    <t xml:space="preserve">142,34*2 "komunikace SÚS </t>
  </si>
  <si>
    <t>2,6*2 "kom. zámková dlažba</t>
  </si>
  <si>
    <t>odměřeno z CAD - ŠD tl. 150 mm</t>
  </si>
  <si>
    <t>32,55 "štěrková cesta</t>
  </si>
  <si>
    <t>565135101</t>
  </si>
  <si>
    <t>Asfaltový beton vrstva podkladní ACP 16 (obalované kamenivo střednězrnné - OKS) s rozprostřením a zhutněním v pruhu šířky do 1,5 m, po zhutnění tl. 50 mm</t>
  </si>
  <si>
    <t>777617574</t>
  </si>
  <si>
    <t>https://podminky.urs.cz/item/CS_URS_2023_01/565135101</t>
  </si>
  <si>
    <t>142,34 "ACP 16+ - komunikace SÚS</t>
  </si>
  <si>
    <t>565155101</t>
  </si>
  <si>
    <t>Asfaltový beton vrstva podkladní ACP 16 (obalované kamenivo střednězrnné - OKS) s rozprostřením a zhutněním v pruhu šířky do 1,5 m, po zhutnění tl. 70 mm</t>
  </si>
  <si>
    <t>998891014</t>
  </si>
  <si>
    <t>https://podminky.urs.cz/item/CS_URS_2023_01/565155101</t>
  </si>
  <si>
    <t>147,52 "ACP 16+ - místní komunikace</t>
  </si>
  <si>
    <t>573191111</t>
  </si>
  <si>
    <t>Postřik infiltrační kationaktivní emulzí v množství 1,00 kg/m2</t>
  </si>
  <si>
    <t>-1881163887</t>
  </si>
  <si>
    <t>https://podminky.urs.cz/item/CS_URS_2023_01/573191111</t>
  </si>
  <si>
    <t xml:space="preserve">142,34 "komunikace SÚS </t>
  </si>
  <si>
    <t>147,52 "místní komunikace</t>
  </si>
  <si>
    <t>573231107</t>
  </si>
  <si>
    <t>Postřik spojovací PS bez posypu kamenivem ze silniční emulze, v množství 0,40 kg/m2</t>
  </si>
  <si>
    <t>-1241948396</t>
  </si>
  <si>
    <t>https://podminky.urs.cz/item/CS_URS_2023_01/573231107</t>
  </si>
  <si>
    <t>490,0+270,1 "komunikace SÚS</t>
  </si>
  <si>
    <t>577134121</t>
  </si>
  <si>
    <t>Asfaltový beton vrstva obrusná ACO 11 (ABS) s rozprostřením a se zhutněním z nemodifikovaného asfaltu v pruhu šířky přes 3 m tř. I, po zhutnění tl. 40 mm</t>
  </si>
  <si>
    <t>-1365333120</t>
  </si>
  <si>
    <t>https://podminky.urs.cz/item/CS_URS_2023_01/577134121</t>
  </si>
  <si>
    <t>Odměřeno z CAD</t>
  </si>
  <si>
    <t>490,0 "ACO 11 - komunikace SÚS</t>
  </si>
  <si>
    <t>577134221</t>
  </si>
  <si>
    <t>Asfaltový beton vrstva obrusná ACO 11 (ABS) s rozprostřením a se zhutněním z nemodifikovaného asfaltu v pruhu šířky přes 3 m tř. II, po zhutnění tl. 40 mm</t>
  </si>
  <si>
    <t>-457160091</t>
  </si>
  <si>
    <t>https://podminky.urs.cz/item/CS_URS_2023_01/577134221</t>
  </si>
  <si>
    <t>577155112</t>
  </si>
  <si>
    <t>Asfaltový beton vrstva ložní ACL 16 (ABH) s rozprostřením a zhutněním z nemodifikovaného asfaltu v pruhu šířky do 3 m, po zhutnění tl. 60 mm</t>
  </si>
  <si>
    <t>913921687</t>
  </si>
  <si>
    <t>https://podminky.urs.cz/item/CS_URS_2023_01/577155112</t>
  </si>
  <si>
    <t>142,34 "komunikace SÚS - upravit výměru</t>
  </si>
  <si>
    <t>596212210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</si>
  <si>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do 50 m2</t>
  </si>
  <si>
    <t>1025193633</t>
  </si>
  <si>
    <t>https://podminky.urs.cz/item/CS_URS_2023_01/596212210</t>
  </si>
  <si>
    <t>použít původní dlažbu</t>
  </si>
  <si>
    <t>2,6 "komunikace zámková dlažba</t>
  </si>
  <si>
    <t>997221551</t>
  </si>
  <si>
    <t>Vodorovná doprava suti bez naložení, ale se složením a s hrubým urovnáním ze sypkých materiálů, na vzdálenost do 1 km</t>
  </si>
  <si>
    <t>1372995404</t>
  </si>
  <si>
    <t>https://podminky.urs.cz/item/CS_URS_2023_01/997221551</t>
  </si>
  <si>
    <t>9,44+95,731 "kamenivo</t>
  </si>
  <si>
    <t>82,57 "frézovaný asfalt</t>
  </si>
  <si>
    <t>997221559</t>
  </si>
  <si>
    <t>Vodorovná doprava suti bez naložení, ale se složením a s hrubým urovnáním Příplatek k ceně za každý další i započatý 1 km přes 1 km</t>
  </si>
  <si>
    <t>1829353493</t>
  </si>
  <si>
    <t>https://podminky.urs.cz/item/CS_URS_2023_01/997221559</t>
  </si>
  <si>
    <t>187,741*31 'Přepočtené koeficientem množství</t>
  </si>
  <si>
    <t>997221561</t>
  </si>
  <si>
    <t>Vodorovná doprava suti bez naložení, ale se složením a s hrubým urovnáním z kusových materiálů, na vzdálenost do 1 km</t>
  </si>
  <si>
    <t>1647809664</t>
  </si>
  <si>
    <t>https://podminky.urs.cz/item/CS_URS_2023_01/997221561</t>
  </si>
  <si>
    <t>0,767 "zámk. dlažba na meziskládku a zpět</t>
  </si>
  <si>
    <t>13,949+91,876 "asf. vrstvy</t>
  </si>
  <si>
    <t>4,248 "dlažba koryta</t>
  </si>
  <si>
    <t>997221569</t>
  </si>
  <si>
    <t>1123756452</t>
  </si>
  <si>
    <t>https://podminky.urs.cz/item/CS_URS_2023_01/997221569</t>
  </si>
  <si>
    <t>110,073*31 'Přepočtené koeficientem množství</t>
  </si>
  <si>
    <t>997221873</t>
  </si>
  <si>
    <t>1308099005</t>
  </si>
  <si>
    <t>https://podminky.urs.cz/item/CS_URS_2023_01/997221873</t>
  </si>
  <si>
    <t>997221875</t>
  </si>
  <si>
    <t>Poplatek za uložení stavebního odpadu na recyklační skládce (skládkovné) asfaltového bez obsahu dehtu zatříděného do Katalogu odpadů pod kódem 17 03 02</t>
  </si>
  <si>
    <t>890895385</t>
  </si>
  <si>
    <t>https://podminky.urs.cz/item/CS_URS_2023_01/997221875</t>
  </si>
  <si>
    <t>998</t>
  </si>
  <si>
    <t>Přesun hmot</t>
  </si>
  <si>
    <t>998225111</t>
  </si>
  <si>
    <t>Přesun hmot pro komunikace s krytem z kameniva, monolitickým betonovým nebo živičným dopravní vzdálenost do 200 m jakékoliv délky objektu</t>
  </si>
  <si>
    <t>39155403</t>
  </si>
  <si>
    <t>https://podminky.urs.cz/item/CS_URS_2023_01/998225111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</si>
  <si>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</si>
  <si>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</si>
  <si>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</si>
  <si>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</si>
  <si>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</si>
  <si>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</si>
  <si>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</si>
  <si>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</si>
  <si>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</si>
  <si>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011514001</t>
  </si>
  <si>
    <t>Fotodokumentace stavby</t>
  </si>
  <si>
    <t>Kč</t>
  </si>
  <si>
    <t>1024</t>
  </si>
  <si>
    <t>-1342759915</t>
  </si>
  <si>
    <t>012103000</t>
  </si>
  <si>
    <t>Geodetické práce před výstavbou</t>
  </si>
  <si>
    <t>-1705711998</t>
  </si>
  <si>
    <t>https://podminky.urs.cz/item/CS_URS_2023_01/012103000</t>
  </si>
  <si>
    <t>012203000</t>
  </si>
  <si>
    <t>Geodetické práce při provádění stavby</t>
  </si>
  <si>
    <t>1007360436</t>
  </si>
  <si>
    <t>https://podminky.urs.cz/item/CS_URS_2023_01/012203000</t>
  </si>
  <si>
    <t>012303000</t>
  </si>
  <si>
    <t>Geodetické práce po výstavbě</t>
  </si>
  <si>
    <t>1748018242</t>
  </si>
  <si>
    <t>https://podminky.urs.cz/item/CS_URS_2023_01/012303000</t>
  </si>
  <si>
    <t>013254000</t>
  </si>
  <si>
    <t>Dokumentace skutečného provedení stavby</t>
  </si>
  <si>
    <t>-1246422829</t>
  </si>
  <si>
    <t>https://podminky.urs.cz/item/CS_URS_2023_01/013254000</t>
  </si>
  <si>
    <t>VRN3</t>
  </si>
  <si>
    <t>Zařízení staveniště</t>
  </si>
  <si>
    <t>030001000</t>
  </si>
  <si>
    <t>701564056</t>
  </si>
  <si>
    <t>https://podminky.urs.cz/item/CS_URS_2023_01/030001000</t>
  </si>
  <si>
    <t>1 "dle investora 3,25% z nákladů</t>
  </si>
  <si>
    <t>034303000</t>
  </si>
  <si>
    <t>Dopravní značení na staveništi</t>
  </si>
  <si>
    <t>-919719412</t>
  </si>
  <si>
    <t>https://podminky.urs.cz/item/CS_URS_2023_01/034303000</t>
  </si>
  <si>
    <t>1 "vč. návrhu a projednání"</t>
  </si>
  <si>
    <t>VRN4</t>
  </si>
  <si>
    <t>Inženýrská činnost</t>
  </si>
  <si>
    <t>043002000</t>
  </si>
  <si>
    <t>Zkoušky a ostatní měření</t>
  </si>
  <si>
    <t>-1572236569</t>
  </si>
  <si>
    <t>https://podminky.urs.cz/item/CS_URS_2023_01/043002000</t>
  </si>
  <si>
    <t>"soubor zkoušek na každých 100m úseku otevřeného výkopu</t>
  </si>
  <si>
    <t>"- vzorkování zemin -zkouška</t>
  </si>
  <si>
    <t>"- 1x dynamická penetrace</t>
  </si>
  <si>
    <t>"- 5x objemová zkouška (1 na 0,3 m zásypu)</t>
  </si>
  <si>
    <t>043002001</t>
  </si>
  <si>
    <t>Zkoušky a ostatní měření - hutnící zkoušky</t>
  </si>
  <si>
    <t>-2065489482</t>
  </si>
  <si>
    <t>"hutnící zkoušky na každých 100m úseku otevřeného výkopu</t>
  </si>
  <si>
    <t>"- 1x statická deska</t>
  </si>
  <si>
    <t>SEZNAM FIGUR</t>
  </si>
  <si>
    <t>Výměra</t>
  </si>
  <si>
    <t>Použití figury:</t>
  </si>
  <si>
    <t>Uložení sypaniny z hornin nesoudržných a sypkých do násypů zhutněných v aktivní zóně silnic a dálnic</t>
  </si>
  <si>
    <t>Lože pod potrubí otevřený výkop z kameniva drobného těženého</t>
  </si>
  <si>
    <t>Vodorovné přemístění přes 500 do 1000 m výkopku/sypaniny z horniny třídy těžitelnosti I skupiny 1 až 3</t>
  </si>
  <si>
    <t>Nakládání výkopku z hornin třídy těžitelnosti I skupiny 1 až 3 přes 100 m3</t>
  </si>
  <si>
    <t>Uložení sypaniny na skládky nebo meziskládky</t>
  </si>
  <si>
    <t>Obsypání potrubí ručně sypaninou bez prohození, uloženou do 3 m</t>
  </si>
  <si>
    <t>Hloubení zapažených rýh š do 2000 mm v hornině třídy těžitelnosti I skupiny 3 objem do 1000 m3</t>
  </si>
  <si>
    <t>Hloubení zapažených rýh š do 2000 mm v hornině třídy těžitelnosti II skupiny 4 objem do 1000 m3</t>
  </si>
  <si>
    <t>Příplatek za ztížení vykopávky v blízkosti podzemního vedení</t>
  </si>
  <si>
    <t>Vodorovné přemístění přes 500 do 1000 m výkopku/sypaniny z hornin třídy těžitelnosti II skupiny 4 a 5</t>
  </si>
  <si>
    <t>Vodorovné přemístění přes 9 000 do 10000 m výkopku/sypaniny z horniny třídy těžitelnosti I skupiny 1 až 3</t>
  </si>
  <si>
    <t>Příplatek k vodorovnému přemístění výkopku/sypaniny z horniny třídy těžitelnosti I skupiny 1 až 3 ZKD 1000 m přes 10000 m</t>
  </si>
  <si>
    <t>Vodorovné přemístění přes 9 000 do 10000 m výkopku/sypaniny z horniny třídy těžitelnosti II skupiny 4 a 5</t>
  </si>
  <si>
    <t>Příplatek k vodorovnému přemístění výkopku/sypaniny z horniny třídy těžitelnosti II skupiny 4 a 5 ZKD 1000 m přes 10000 m</t>
  </si>
  <si>
    <t>Nakládání výkopku z hornin třídy těžitelnosti II skupiny 4 a 5 přes 100 m3</t>
  </si>
  <si>
    <t>Poplatek za uložení zeminy a kamení na recyklační skládce (skládkovné) kód odpadu 17 05 04</t>
  </si>
  <si>
    <t>asfalt 1</t>
  </si>
  <si>
    <t>Hloubení zapažených rýh š do 2000 mm v hornině třídy těžitelnosti I skupiny 1 a 2 objem do 1000 m3</t>
  </si>
  <si>
    <t>Zásyp jam, šachet rýh nebo kolem objektů sypaninou se zhutněním</t>
  </si>
  <si>
    <t>2,350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</si>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</sst>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u/>
      <sz val="8"/>
      <color theme="1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9"/>
      <color theme="10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3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0" xfId="1" applyFont="1" applyAlignment="1" applyProtection="1">
      <alignment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43" fillId="0" borderId="17" xfId="1" applyFont="1" applyBorder="1" applyAlignment="1">
      <alignment vertical="center" wrapText="1"/>
    </xf>
    <xf numFmtId="167" fontId="42" fillId="0" borderId="19" xfId="0" applyNumberFormat="1" applyFont="1" applyBorder="1" applyAlignment="1">
      <alignment vertical="center" wrapText="1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5101201" TargetMode="External" /><Relationship Id="rId2" Type="http://schemas.openxmlformats.org/officeDocument/2006/relationships/hyperlink" Target="https://podminky.urs.cz/item/CS_URS_2023_01/115101301" TargetMode="External" /><Relationship Id="rId3" Type="http://schemas.openxmlformats.org/officeDocument/2006/relationships/hyperlink" Target="https://podminky.urs.cz/item/CS_URS_2023_01/119001405" TargetMode="External" /><Relationship Id="rId4" Type="http://schemas.openxmlformats.org/officeDocument/2006/relationships/hyperlink" Target="https://podminky.urs.cz/item/CS_URS_2023_01/119001411" TargetMode="External" /><Relationship Id="rId5" Type="http://schemas.openxmlformats.org/officeDocument/2006/relationships/hyperlink" Target="https://podminky.urs.cz/item/CS_URS_2023_01/119001412" TargetMode="External" /><Relationship Id="rId6" Type="http://schemas.openxmlformats.org/officeDocument/2006/relationships/hyperlink" Target="https://podminky.urs.cz/item/CS_URS_2023_01/119001421" TargetMode="External" /><Relationship Id="rId7" Type="http://schemas.openxmlformats.org/officeDocument/2006/relationships/hyperlink" Target="https://podminky.urs.cz/item/CS_URS_2023_01/119002121" TargetMode="External" /><Relationship Id="rId8" Type="http://schemas.openxmlformats.org/officeDocument/2006/relationships/hyperlink" Target="https://podminky.urs.cz/item/CS_URS_2023_01/119002122" TargetMode="External" /><Relationship Id="rId9" Type="http://schemas.openxmlformats.org/officeDocument/2006/relationships/hyperlink" Target="https://podminky.urs.cz/item/CS_URS_2023_01/119002411" TargetMode="External" /><Relationship Id="rId10" Type="http://schemas.openxmlformats.org/officeDocument/2006/relationships/hyperlink" Target="https://podminky.urs.cz/item/CS_URS_2023_01/119002412" TargetMode="External" /><Relationship Id="rId11" Type="http://schemas.openxmlformats.org/officeDocument/2006/relationships/hyperlink" Target="https://podminky.urs.cz/item/CS_URS_2023_01/119003227" TargetMode="External" /><Relationship Id="rId12" Type="http://schemas.openxmlformats.org/officeDocument/2006/relationships/hyperlink" Target="https://podminky.urs.cz/item/CS_URS_2023_01/119003228" TargetMode="External" /><Relationship Id="rId13" Type="http://schemas.openxmlformats.org/officeDocument/2006/relationships/hyperlink" Target="https://podminky.urs.cz/item/CS_URS_2023_01/119004111" TargetMode="External" /><Relationship Id="rId14" Type="http://schemas.openxmlformats.org/officeDocument/2006/relationships/hyperlink" Target="https://podminky.urs.cz/item/CS_URS_2023_01/119004112" TargetMode="External" /><Relationship Id="rId15" Type="http://schemas.openxmlformats.org/officeDocument/2006/relationships/hyperlink" Target="https://podminky.urs.cz/item/CS_URS_2023_01/122351101" TargetMode="External" /><Relationship Id="rId16" Type="http://schemas.openxmlformats.org/officeDocument/2006/relationships/hyperlink" Target="https://podminky.urs.cz/item/CS_URS_2023_01/132154205" TargetMode="External" /><Relationship Id="rId17" Type="http://schemas.openxmlformats.org/officeDocument/2006/relationships/hyperlink" Target="https://vymery.bimplatforma.cz/version/48146_bl8DAiCOWu0VIQ5gmuzIFcHSF3Eios4K6xf9a_PtSd_8bBqm1mtJyIPJhOgNVZft5Wfsc-n3lNjPFafDvdkPnQ" TargetMode="External" /><Relationship Id="rId18" Type="http://schemas.openxmlformats.org/officeDocument/2006/relationships/hyperlink" Target="https://podminky.urs.cz/item/CS_URS_2023_01/132254205" TargetMode="External" /><Relationship Id="rId19" Type="http://schemas.openxmlformats.org/officeDocument/2006/relationships/hyperlink" Target="https://podminky.urs.cz/item/CS_URS_2023_01/132354205" TargetMode="External" /><Relationship Id="rId20" Type="http://schemas.openxmlformats.org/officeDocument/2006/relationships/hyperlink" Target="https://podminky.urs.cz/item/CS_URS_2023_01/139001101" TargetMode="External" /><Relationship Id="rId21" Type="http://schemas.openxmlformats.org/officeDocument/2006/relationships/hyperlink" Target="https://podminky.urs.cz/item/CS_URS_2023_01/151101101" TargetMode="External" /><Relationship Id="rId22" Type="http://schemas.openxmlformats.org/officeDocument/2006/relationships/hyperlink" Target="https://podminky.urs.cz/item/CS_URS_2023_01/151101111" TargetMode="External" /><Relationship Id="rId23" Type="http://schemas.openxmlformats.org/officeDocument/2006/relationships/hyperlink" Target="https://podminky.urs.cz/item/CS_URS_2023_01/162351104" TargetMode="External" /><Relationship Id="rId24" Type="http://schemas.openxmlformats.org/officeDocument/2006/relationships/hyperlink" Target="https://podminky.urs.cz/item/CS_URS_2023_01/162351124" TargetMode="External" /><Relationship Id="rId25" Type="http://schemas.openxmlformats.org/officeDocument/2006/relationships/hyperlink" Target="https://podminky.urs.cz/item/CS_URS_2023_01/162751117" TargetMode="External" /><Relationship Id="rId26" Type="http://schemas.openxmlformats.org/officeDocument/2006/relationships/hyperlink" Target="https://podminky.urs.cz/item/CS_URS_2023_01/162751119" TargetMode="External" /><Relationship Id="rId27" Type="http://schemas.openxmlformats.org/officeDocument/2006/relationships/hyperlink" Target="https://podminky.urs.cz/item/CS_URS_2023_01/162751137" TargetMode="External" /><Relationship Id="rId28" Type="http://schemas.openxmlformats.org/officeDocument/2006/relationships/hyperlink" Target="https://podminky.urs.cz/item/CS_URS_2023_01/162751139" TargetMode="External" /><Relationship Id="rId29" Type="http://schemas.openxmlformats.org/officeDocument/2006/relationships/hyperlink" Target="https://podminky.urs.cz/item/CS_URS_2023_01/167151111" TargetMode="External" /><Relationship Id="rId30" Type="http://schemas.openxmlformats.org/officeDocument/2006/relationships/hyperlink" Target="https://podminky.urs.cz/item/CS_URS_2023_01/167151112" TargetMode="External" /><Relationship Id="rId31" Type="http://schemas.openxmlformats.org/officeDocument/2006/relationships/hyperlink" Target="https://podminky.urs.cz/item/CS_URS_2023_01/171152111" TargetMode="External" /><Relationship Id="rId32" Type="http://schemas.openxmlformats.org/officeDocument/2006/relationships/hyperlink" Target="https://podminky.urs.cz/item/CS_URS_2023_01/171153101" TargetMode="External" /><Relationship Id="rId33" Type="http://schemas.openxmlformats.org/officeDocument/2006/relationships/hyperlink" Target="https://podminky.urs.cz/item/CS_URS_2023_01/171201231" TargetMode="External" /><Relationship Id="rId34" Type="http://schemas.openxmlformats.org/officeDocument/2006/relationships/hyperlink" Target="https://podminky.urs.cz/item/CS_URS_2023_01/171251201" TargetMode="External" /><Relationship Id="rId35" Type="http://schemas.openxmlformats.org/officeDocument/2006/relationships/hyperlink" Target="https://podminky.urs.cz/item/CS_URS_2023_01/174151101" TargetMode="External" /><Relationship Id="rId36" Type="http://schemas.openxmlformats.org/officeDocument/2006/relationships/hyperlink" Target="https://podminky.urs.cz/item/CS_URS_2023_01/175111101" TargetMode="External" /><Relationship Id="rId37" Type="http://schemas.openxmlformats.org/officeDocument/2006/relationships/hyperlink" Target="https://podminky.urs.cz/item/CS_URS_2023_01/212751104" TargetMode="External" /><Relationship Id="rId38" Type="http://schemas.openxmlformats.org/officeDocument/2006/relationships/hyperlink" Target="https://podminky.urs.cz/item/CS_URS_2023_01/451572111" TargetMode="External" /><Relationship Id="rId39" Type="http://schemas.openxmlformats.org/officeDocument/2006/relationships/hyperlink" Target="https://podminky.urs.cz/item/CS_URS_2023_01/452112112" TargetMode="External" /><Relationship Id="rId40" Type="http://schemas.openxmlformats.org/officeDocument/2006/relationships/hyperlink" Target="https://podminky.urs.cz/item/CS_URS_2022_01/452112122" TargetMode="External" /><Relationship Id="rId41" Type="http://schemas.openxmlformats.org/officeDocument/2006/relationships/hyperlink" Target="https://podminky.urs.cz/item/CS_URS_2023_01/452313141" TargetMode="External" /><Relationship Id="rId42" Type="http://schemas.openxmlformats.org/officeDocument/2006/relationships/hyperlink" Target="https://podminky.urs.cz/item/CS_URS_2023_01/452353101" TargetMode="External" /><Relationship Id="rId43" Type="http://schemas.openxmlformats.org/officeDocument/2006/relationships/hyperlink" Target="https://podminky.urs.cz/item/CS_URS_2023_01/617633112" TargetMode="External" /><Relationship Id="rId44" Type="http://schemas.openxmlformats.org/officeDocument/2006/relationships/hyperlink" Target="https://podminky.urs.cz/item/CS_URS_2023_01/857242122" TargetMode="External" /><Relationship Id="rId45" Type="http://schemas.openxmlformats.org/officeDocument/2006/relationships/hyperlink" Target="https://podminky.urs.cz/item/CS_URS_2023_01/857244122" TargetMode="External" /><Relationship Id="rId46" Type="http://schemas.openxmlformats.org/officeDocument/2006/relationships/hyperlink" Target="https://podminky.urs.cz/item/CS_URS_2023_01/871254301" TargetMode="External" /><Relationship Id="rId47" Type="http://schemas.openxmlformats.org/officeDocument/2006/relationships/hyperlink" Target="https://podminky.urs.cz/item/CS_URS_2023_01/871255301" TargetMode="External" /><Relationship Id="rId48" Type="http://schemas.openxmlformats.org/officeDocument/2006/relationships/hyperlink" Target="https://podminky.urs.cz/item/CS_URS_2023_01/871375231" TargetMode="External" /><Relationship Id="rId49" Type="http://schemas.openxmlformats.org/officeDocument/2006/relationships/hyperlink" Target="https://podminky.urs.cz/item/CS_URS_2023_01/877245201" TargetMode="External" /><Relationship Id="rId50" Type="http://schemas.openxmlformats.org/officeDocument/2006/relationships/hyperlink" Target="https://podminky.urs.cz/item/CS_URS_2023_01/877245210" TargetMode="External" /><Relationship Id="rId51" Type="http://schemas.openxmlformats.org/officeDocument/2006/relationships/hyperlink" Target="https://podminky.urs.cz/item/CS_URS_2023_01/891242122" TargetMode="External" /><Relationship Id="rId52" Type="http://schemas.openxmlformats.org/officeDocument/2006/relationships/hyperlink" Target="https://podminky.urs.cz/item/CS_URS_2023_01/891243321" TargetMode="External" /><Relationship Id="rId53" Type="http://schemas.openxmlformats.org/officeDocument/2006/relationships/hyperlink" Target="https://podminky.urs.cz/item/CS_URS_2023_01/891247112" TargetMode="External" /><Relationship Id="rId54" Type="http://schemas.openxmlformats.org/officeDocument/2006/relationships/hyperlink" Target="https://podminky.urs.cz/item/CS_URS_2023_01/892241111" TargetMode="External" /><Relationship Id="rId55" Type="http://schemas.openxmlformats.org/officeDocument/2006/relationships/hyperlink" Target="https://podminky.urs.cz/item/CS_URS_2023_01/892372111" TargetMode="External" /><Relationship Id="rId56" Type="http://schemas.openxmlformats.org/officeDocument/2006/relationships/hyperlink" Target="https://podminky.urs.cz/item/CS_URS_2023_01/894411311" TargetMode="External" /><Relationship Id="rId57" Type="http://schemas.openxmlformats.org/officeDocument/2006/relationships/hyperlink" Target="https://podminky.urs.cz/item/CS_URS_2023_01/894412411" TargetMode="External" /><Relationship Id="rId58" Type="http://schemas.openxmlformats.org/officeDocument/2006/relationships/hyperlink" Target="https://podminky.urs.cz/item/CS_URS_2023_01/894414111" TargetMode="External" /><Relationship Id="rId59" Type="http://schemas.openxmlformats.org/officeDocument/2006/relationships/hyperlink" Target="https://podminky.urs.cz/item/CS_URS_2023_01/894414211" TargetMode="External" /><Relationship Id="rId60" Type="http://schemas.openxmlformats.org/officeDocument/2006/relationships/hyperlink" Target="https://podminky.urs.cz/item/CS_URS_2023_01/899102112" TargetMode="External" /><Relationship Id="rId61" Type="http://schemas.openxmlformats.org/officeDocument/2006/relationships/hyperlink" Target="https://podminky.urs.cz/item/CS_URS_2023_01/899103112" TargetMode="External" /><Relationship Id="rId62" Type="http://schemas.openxmlformats.org/officeDocument/2006/relationships/hyperlink" Target="https://podminky.urs.cz/item/CS_URS_2023_01/899104112" TargetMode="External" /><Relationship Id="rId63" Type="http://schemas.openxmlformats.org/officeDocument/2006/relationships/hyperlink" Target="https://podminky.urs.cz/item/CS_URS_2023_01/899401112" TargetMode="External" /><Relationship Id="rId64" Type="http://schemas.openxmlformats.org/officeDocument/2006/relationships/hyperlink" Target="https://podminky.urs.cz/item/CS_URS_2023_01/899401113" TargetMode="External" /><Relationship Id="rId65" Type="http://schemas.openxmlformats.org/officeDocument/2006/relationships/hyperlink" Target="https://podminky.urs.cz/item/CS_URS_2023_01/899712111" TargetMode="External" /><Relationship Id="rId66" Type="http://schemas.openxmlformats.org/officeDocument/2006/relationships/hyperlink" Target="https://podminky.urs.cz/item/CS_URS_2023_01/899713111" TargetMode="External" /><Relationship Id="rId67" Type="http://schemas.openxmlformats.org/officeDocument/2006/relationships/hyperlink" Target="https://podminky.urs.cz/item/CS_URS_2023_01/899721111" TargetMode="External" /><Relationship Id="rId68" Type="http://schemas.openxmlformats.org/officeDocument/2006/relationships/hyperlink" Target="https://podminky.urs.cz/item/CS_URS_2023_01/899722112" TargetMode="External" /><Relationship Id="rId69" Type="http://schemas.openxmlformats.org/officeDocument/2006/relationships/hyperlink" Target="https://podminky.urs.cz/item/CS_URS_2023_01/899913133" TargetMode="External" /><Relationship Id="rId70" Type="http://schemas.openxmlformats.org/officeDocument/2006/relationships/hyperlink" Target="https://podminky.urs.cz/item/CS_URS_2023_01/936124112" TargetMode="External" /><Relationship Id="rId71" Type="http://schemas.openxmlformats.org/officeDocument/2006/relationships/hyperlink" Target="https://podminky.urs.cz/item/CS_URS_2023_01/953334115" TargetMode="External" /><Relationship Id="rId72" Type="http://schemas.openxmlformats.org/officeDocument/2006/relationships/hyperlink" Target="https://podminky.urs.cz/item/CS_URS_2023_01/966001211" TargetMode="External" /><Relationship Id="rId73" Type="http://schemas.openxmlformats.org/officeDocument/2006/relationships/hyperlink" Target="https://podminky.urs.cz/item/CS_URS_2023_01/977151122" TargetMode="External" /><Relationship Id="rId74" Type="http://schemas.openxmlformats.org/officeDocument/2006/relationships/hyperlink" Target="https://podminky.urs.cz/item/CS_URS_2023_01/998276101" TargetMode="External" /><Relationship Id="rId75" Type="http://schemas.openxmlformats.org/officeDocument/2006/relationships/hyperlink" Target="https://podminky.urs.cz/item/CS_URS_2023_01/997013501" TargetMode="External" /><Relationship Id="rId76" Type="http://schemas.openxmlformats.org/officeDocument/2006/relationships/hyperlink" Target="https://podminky.urs.cz/item/CS_URS_2023_01/997013509" TargetMode="External" /><Relationship Id="rId77" Type="http://schemas.openxmlformats.org/officeDocument/2006/relationships/hyperlink" Target="https://podminky.urs.cz/item/CS_URS_2023_01/230011088" TargetMode="External" /><Relationship Id="rId78" Type="http://schemas.openxmlformats.org/officeDocument/2006/relationships/hyperlink" Target="https://podminky.urs.cz/item/CS_URS_2023_01/230200117" TargetMode="External" /><Relationship Id="rId7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3106171" TargetMode="External" /><Relationship Id="rId2" Type="http://schemas.openxmlformats.org/officeDocument/2006/relationships/hyperlink" Target="https://podminky.urs.cz/item/CS_URS_2023_01/113107162" TargetMode="External" /><Relationship Id="rId3" Type="http://schemas.openxmlformats.org/officeDocument/2006/relationships/hyperlink" Target="https://podminky.urs.cz/item/CS_URS_2023_01/113107163" TargetMode="External" /><Relationship Id="rId4" Type="http://schemas.openxmlformats.org/officeDocument/2006/relationships/hyperlink" Target="https://podminky.urs.cz/item/CS_URS_2023_01/113107181" TargetMode="External" /><Relationship Id="rId5" Type="http://schemas.openxmlformats.org/officeDocument/2006/relationships/hyperlink" Target="https://podminky.urs.cz/item/CS_URS_2023_01/113107182" TargetMode="External" /><Relationship Id="rId6" Type="http://schemas.openxmlformats.org/officeDocument/2006/relationships/hyperlink" Target="https://podminky.urs.cz/item/CS_URS_2023_01/113154122" TargetMode="External" /><Relationship Id="rId7" Type="http://schemas.openxmlformats.org/officeDocument/2006/relationships/hyperlink" Target="https://podminky.urs.cz/item/CS_URS_2023_01/114203101" TargetMode="External" /><Relationship Id="rId8" Type="http://schemas.openxmlformats.org/officeDocument/2006/relationships/hyperlink" Target="https://podminky.urs.cz/item/CS_URS_2023_01/121151103" TargetMode="External" /><Relationship Id="rId9" Type="http://schemas.openxmlformats.org/officeDocument/2006/relationships/hyperlink" Target="https://podminky.urs.cz/item/CS_URS_2023_01/181351003" TargetMode="External" /><Relationship Id="rId10" Type="http://schemas.openxmlformats.org/officeDocument/2006/relationships/hyperlink" Target="https://podminky.urs.cz/item/CS_URS_2023_01/181411131" TargetMode="External" /><Relationship Id="rId11" Type="http://schemas.openxmlformats.org/officeDocument/2006/relationships/hyperlink" Target="https://podminky.urs.cz/item/CS_URS_2023_01/463211143" TargetMode="External" /><Relationship Id="rId12" Type="http://schemas.openxmlformats.org/officeDocument/2006/relationships/hyperlink" Target="https://podminky.urs.cz/item/CS_URS_2023_01/564762111" TargetMode="External" /><Relationship Id="rId13" Type="http://schemas.openxmlformats.org/officeDocument/2006/relationships/hyperlink" Target="https://podminky.urs.cz/item/CS_URS_2023_01/564851011" TargetMode="External" /><Relationship Id="rId14" Type="http://schemas.openxmlformats.org/officeDocument/2006/relationships/hyperlink" Target="https://podminky.urs.cz/item/CS_URS_2023_01/565135101" TargetMode="External" /><Relationship Id="rId15" Type="http://schemas.openxmlformats.org/officeDocument/2006/relationships/hyperlink" Target="https://podminky.urs.cz/item/CS_URS_2023_01/565155101" TargetMode="External" /><Relationship Id="rId16" Type="http://schemas.openxmlformats.org/officeDocument/2006/relationships/hyperlink" Target="https://podminky.urs.cz/item/CS_URS_2023_01/573191111" TargetMode="External" /><Relationship Id="rId17" Type="http://schemas.openxmlformats.org/officeDocument/2006/relationships/hyperlink" Target="https://podminky.urs.cz/item/CS_URS_2023_01/573231107" TargetMode="External" /><Relationship Id="rId18" Type="http://schemas.openxmlformats.org/officeDocument/2006/relationships/hyperlink" Target="https://podminky.urs.cz/item/CS_URS_2023_01/577134121" TargetMode="External" /><Relationship Id="rId19" Type="http://schemas.openxmlformats.org/officeDocument/2006/relationships/hyperlink" Target="https://podminky.urs.cz/item/CS_URS_2023_01/577134221" TargetMode="External" /><Relationship Id="rId20" Type="http://schemas.openxmlformats.org/officeDocument/2006/relationships/hyperlink" Target="https://podminky.urs.cz/item/CS_URS_2023_01/577155112" TargetMode="External" /><Relationship Id="rId21" Type="http://schemas.openxmlformats.org/officeDocument/2006/relationships/hyperlink" Target="https://podminky.urs.cz/item/CS_URS_2023_01/596212210" TargetMode="External" /><Relationship Id="rId22" Type="http://schemas.openxmlformats.org/officeDocument/2006/relationships/hyperlink" Target="https://podminky.urs.cz/item/CS_URS_2023_01/997221551" TargetMode="External" /><Relationship Id="rId23" Type="http://schemas.openxmlformats.org/officeDocument/2006/relationships/hyperlink" Target="https://podminky.urs.cz/item/CS_URS_2023_01/997221559" TargetMode="External" /><Relationship Id="rId24" Type="http://schemas.openxmlformats.org/officeDocument/2006/relationships/hyperlink" Target="https://podminky.urs.cz/item/CS_URS_2023_01/997221561" TargetMode="External" /><Relationship Id="rId25" Type="http://schemas.openxmlformats.org/officeDocument/2006/relationships/hyperlink" Target="https://podminky.urs.cz/item/CS_URS_2023_01/997221569" TargetMode="External" /><Relationship Id="rId26" Type="http://schemas.openxmlformats.org/officeDocument/2006/relationships/hyperlink" Target="https://podminky.urs.cz/item/CS_URS_2023_01/997221873" TargetMode="External" /><Relationship Id="rId27" Type="http://schemas.openxmlformats.org/officeDocument/2006/relationships/hyperlink" Target="https://podminky.urs.cz/item/CS_URS_2023_01/997221875" TargetMode="External" /><Relationship Id="rId28" Type="http://schemas.openxmlformats.org/officeDocument/2006/relationships/hyperlink" Target="https://podminky.urs.cz/item/CS_URS_2023_01/998225111" TargetMode="External" /><Relationship Id="rId2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012103000" TargetMode="External" /><Relationship Id="rId2" Type="http://schemas.openxmlformats.org/officeDocument/2006/relationships/hyperlink" Target="https://podminky.urs.cz/item/CS_URS_2023_01/012203000" TargetMode="External" /><Relationship Id="rId3" Type="http://schemas.openxmlformats.org/officeDocument/2006/relationships/hyperlink" Target="https://podminky.urs.cz/item/CS_URS_2023_01/012303000" TargetMode="External" /><Relationship Id="rId4" Type="http://schemas.openxmlformats.org/officeDocument/2006/relationships/hyperlink" Target="https://podminky.urs.cz/item/CS_URS_2023_01/013254000" TargetMode="External" /><Relationship Id="rId5" Type="http://schemas.openxmlformats.org/officeDocument/2006/relationships/hyperlink" Target="https://podminky.urs.cz/item/CS_URS_2023_01/030001000" TargetMode="External" /><Relationship Id="rId6" Type="http://schemas.openxmlformats.org/officeDocument/2006/relationships/hyperlink" Target="https://podminky.urs.cz/item/CS_URS_2023_01/034303000" TargetMode="External" /><Relationship Id="rId7" Type="http://schemas.openxmlformats.org/officeDocument/2006/relationships/hyperlink" Target="https://podminky.urs.cz/item/CS_URS_2023_01/043002000" TargetMode="External" /><Relationship Id="rId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vymery.bimplatforma.cz/version/48146_bl8DAiCOWu0VIQ5gmuzIFcHSF3Eios4K6xf9a_PtSd_8bBqm1mtJyIPJhOgNVZft5Wfsc-n3lNjPFafDvdkPnQ" TargetMode="External" /><Relationship Id="rId2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0.14999999999999999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0.14999999999999999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22_042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Petrohrad, Černčice_prodlouženní kanal. výtlaku na ČOV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Petrohrad - Černčice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10. 4. 2023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Obec Petrohrad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AZ Consult spol. s r.o.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>Dagmar Sedláčková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ROUND(SUM(AG55:AG57),2)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ROUND(SUM(AS55:AS57),2)</f>
        <v>0</v>
      </c>
      <c r="AT54" s="109">
        <f>ROUND(SUM(AV54:AW54),2)</f>
        <v>0</v>
      </c>
      <c r="AU54" s="110">
        <f>ROUND(SUM(AU55:AU57),5)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ROUND(SUM(AZ55:AZ57),2)</f>
        <v>0</v>
      </c>
      <c r="BA54" s="109">
        <f>ROUND(SUM(BA55:BA57),2)</f>
        <v>0</v>
      </c>
      <c r="BB54" s="109">
        <f>ROUND(SUM(BB55:BB57),2)</f>
        <v>0</v>
      </c>
      <c r="BC54" s="109">
        <f>ROUND(SUM(BC55:BC57),2)</f>
        <v>0</v>
      </c>
      <c r="BD54" s="111">
        <f>ROUND(SUM(BD55:BD57),2)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114" t="s">
        <v>76</v>
      </c>
      <c r="B55" s="115"/>
      <c r="C55" s="116"/>
      <c r="D55" s="117" t="s">
        <v>77</v>
      </c>
      <c r="E55" s="117"/>
      <c r="F55" s="117"/>
      <c r="G55" s="117"/>
      <c r="H55" s="117"/>
      <c r="I55" s="118"/>
      <c r="J55" s="117" t="s">
        <v>78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'IO 01 - Kanalizační výtlak C'!J30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79</v>
      </c>
      <c r="AR55" s="121"/>
      <c r="AS55" s="122">
        <v>0</v>
      </c>
      <c r="AT55" s="123">
        <f>ROUND(SUM(AV55:AW55),2)</f>
        <v>0</v>
      </c>
      <c r="AU55" s="124">
        <f>'IO 01 - Kanalizační výtlak C'!P90</f>
        <v>0</v>
      </c>
      <c r="AV55" s="123">
        <f>'IO 01 - Kanalizační výtlak C'!J33</f>
        <v>0</v>
      </c>
      <c r="AW55" s="123">
        <f>'IO 01 - Kanalizační výtlak C'!J34</f>
        <v>0</v>
      </c>
      <c r="AX55" s="123">
        <f>'IO 01 - Kanalizační výtlak C'!J35</f>
        <v>0</v>
      </c>
      <c r="AY55" s="123">
        <f>'IO 01 - Kanalizační výtlak C'!J36</f>
        <v>0</v>
      </c>
      <c r="AZ55" s="123">
        <f>'IO 01 - Kanalizační výtlak C'!F33</f>
        <v>0</v>
      </c>
      <c r="BA55" s="123">
        <f>'IO 01 - Kanalizační výtlak C'!F34</f>
        <v>0</v>
      </c>
      <c r="BB55" s="123">
        <f>'IO 01 - Kanalizační výtlak C'!F35</f>
        <v>0</v>
      </c>
      <c r="BC55" s="123">
        <f>'IO 01 - Kanalizační výtlak C'!F36</f>
        <v>0</v>
      </c>
      <c r="BD55" s="125">
        <f>'IO 01 - Kanalizační výtlak C'!F37</f>
        <v>0</v>
      </c>
      <c r="BE55" s="7"/>
      <c r="BT55" s="126" t="s">
        <v>80</v>
      </c>
      <c r="BV55" s="126" t="s">
        <v>74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7" customFormat="1" ht="16.5" customHeight="1">
      <c r="A56" s="114" t="s">
        <v>76</v>
      </c>
      <c r="B56" s="115"/>
      <c r="C56" s="116"/>
      <c r="D56" s="117" t="s">
        <v>83</v>
      </c>
      <c r="E56" s="117"/>
      <c r="F56" s="117"/>
      <c r="G56" s="117"/>
      <c r="H56" s="117"/>
      <c r="I56" s="118"/>
      <c r="J56" s="117" t="s">
        <v>84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 01 - Obnova povrchů'!J30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85</v>
      </c>
      <c r="AR56" s="121"/>
      <c r="AS56" s="122">
        <v>0</v>
      </c>
      <c r="AT56" s="123">
        <f>ROUND(SUM(AV56:AW56),2)</f>
        <v>0</v>
      </c>
      <c r="AU56" s="124">
        <f>'SO 01 - Obnova povrchů'!P85</f>
        <v>0</v>
      </c>
      <c r="AV56" s="123">
        <f>'SO 01 - Obnova povrchů'!J33</f>
        <v>0</v>
      </c>
      <c r="AW56" s="123">
        <f>'SO 01 - Obnova povrchů'!J34</f>
        <v>0</v>
      </c>
      <c r="AX56" s="123">
        <f>'SO 01 - Obnova povrchů'!J35</f>
        <v>0</v>
      </c>
      <c r="AY56" s="123">
        <f>'SO 01 - Obnova povrchů'!J36</f>
        <v>0</v>
      </c>
      <c r="AZ56" s="123">
        <f>'SO 01 - Obnova povrchů'!F33</f>
        <v>0</v>
      </c>
      <c r="BA56" s="123">
        <f>'SO 01 - Obnova povrchů'!F34</f>
        <v>0</v>
      </c>
      <c r="BB56" s="123">
        <f>'SO 01 - Obnova povrchů'!F35</f>
        <v>0</v>
      </c>
      <c r="BC56" s="123">
        <f>'SO 01 - Obnova povrchů'!F36</f>
        <v>0</v>
      </c>
      <c r="BD56" s="125">
        <f>'SO 01 - Obnova povrchů'!F37</f>
        <v>0</v>
      </c>
      <c r="BE56" s="7"/>
      <c r="BT56" s="126" t="s">
        <v>80</v>
      </c>
      <c r="BV56" s="126" t="s">
        <v>74</v>
      </c>
      <c r="BW56" s="126" t="s">
        <v>86</v>
      </c>
      <c r="BX56" s="126" t="s">
        <v>5</v>
      </c>
      <c r="CL56" s="126" t="s">
        <v>19</v>
      </c>
      <c r="CM56" s="126" t="s">
        <v>82</v>
      </c>
    </row>
    <row r="57" s="7" customFormat="1" ht="16.5" customHeight="1">
      <c r="A57" s="114" t="s">
        <v>76</v>
      </c>
      <c r="B57" s="115"/>
      <c r="C57" s="116"/>
      <c r="D57" s="117" t="s">
        <v>87</v>
      </c>
      <c r="E57" s="117"/>
      <c r="F57" s="117"/>
      <c r="G57" s="117"/>
      <c r="H57" s="117"/>
      <c r="I57" s="118"/>
      <c r="J57" s="117" t="s">
        <v>88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'VON - Vedlejší a ostatní 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87</v>
      </c>
      <c r="AR57" s="121"/>
      <c r="AS57" s="127">
        <v>0</v>
      </c>
      <c r="AT57" s="128">
        <f>ROUND(SUM(AV57:AW57),2)</f>
        <v>0</v>
      </c>
      <c r="AU57" s="129">
        <f>'VON - Vedlejší a ostatní ...'!P83</f>
        <v>0</v>
      </c>
      <c r="AV57" s="128">
        <f>'VON - Vedlejší a ostatní ...'!J33</f>
        <v>0</v>
      </c>
      <c r="AW57" s="128">
        <f>'VON - Vedlejší a ostatní ...'!J34</f>
        <v>0</v>
      </c>
      <c r="AX57" s="128">
        <f>'VON - Vedlejší a ostatní ...'!J35</f>
        <v>0</v>
      </c>
      <c r="AY57" s="128">
        <f>'VON - Vedlejší a ostatní ...'!J36</f>
        <v>0</v>
      </c>
      <c r="AZ57" s="128">
        <f>'VON - Vedlejší a ostatní ...'!F33</f>
        <v>0</v>
      </c>
      <c r="BA57" s="128">
        <f>'VON - Vedlejší a ostatní ...'!F34</f>
        <v>0</v>
      </c>
      <c r="BB57" s="128">
        <f>'VON - Vedlejší a ostatní ...'!F35</f>
        <v>0</v>
      </c>
      <c r="BC57" s="128">
        <f>'VON - Vedlejší a ostatní ...'!F36</f>
        <v>0</v>
      </c>
      <c r="BD57" s="130">
        <f>'VON - Vedlejší a ostatní ...'!F37</f>
        <v>0</v>
      </c>
      <c r="BE57" s="7"/>
      <c r="BT57" s="126" t="s">
        <v>80</v>
      </c>
      <c r="BV57" s="126" t="s">
        <v>74</v>
      </c>
      <c r="BW57" s="126" t="s">
        <v>89</v>
      </c>
      <c r="BX57" s="126" t="s">
        <v>5</v>
      </c>
      <c r="CL57" s="126" t="s">
        <v>19</v>
      </c>
      <c r="CM57" s="126" t="s">
        <v>82</v>
      </c>
    </row>
    <row r="58" s="2" customFormat="1" ht="30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="2" customFormat="1" ht="6.96" customHeight="1">
      <c r="A59" s="41"/>
      <c r="B59" s="62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</sheetData>
  <sheetProtection sheet="1" formatColumns="0" formatRows="0" objects="1" scenarios="1" spinCount="100000" saltValue="+adDeLFqrW9FoO3UBH/eCipk+5otn/rDBW6jC398MlfSaK/iOVYVBauIBVP7splNRq04zxkdMurJOd67sTRntw==" hashValue="MDynzK8lBTAI948aHKoWYyB1yFkdLG1J5z5Y+eDbrs5bV8fz6Gp98KtHU2SJ8XEUmMXkZNy4M9ZoKMMHzEWfcA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IO 01 - Kanalizační výtlak C'!C2" display="/"/>
    <hyperlink ref="A56" location="'SO 01 - Obnova povrchů'!C2" display="/"/>
    <hyperlink ref="A57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  <c r="AZ2" s="131" t="s">
        <v>90</v>
      </c>
      <c r="BA2" s="131" t="s">
        <v>91</v>
      </c>
      <c r="BB2" s="131" t="s">
        <v>92</v>
      </c>
      <c r="BC2" s="131" t="s">
        <v>93</v>
      </c>
      <c r="BD2" s="131" t="s">
        <v>82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82</v>
      </c>
      <c r="AZ3" s="131" t="s">
        <v>94</v>
      </c>
      <c r="BA3" s="131" t="s">
        <v>95</v>
      </c>
      <c r="BB3" s="131" t="s">
        <v>92</v>
      </c>
      <c r="BC3" s="131" t="s">
        <v>96</v>
      </c>
      <c r="BD3" s="131" t="s">
        <v>82</v>
      </c>
    </row>
    <row r="4" s="1" customFormat="1" ht="24.96" customHeight="1">
      <c r="B4" s="23"/>
      <c r="D4" s="134" t="s">
        <v>97</v>
      </c>
      <c r="L4" s="23"/>
      <c r="M4" s="135" t="s">
        <v>10</v>
      </c>
      <c r="AT4" s="20" t="s">
        <v>4</v>
      </c>
      <c r="AZ4" s="131" t="s">
        <v>98</v>
      </c>
      <c r="BA4" s="131" t="s">
        <v>99</v>
      </c>
      <c r="BB4" s="131" t="s">
        <v>92</v>
      </c>
      <c r="BC4" s="131" t="s">
        <v>100</v>
      </c>
      <c r="BD4" s="131" t="s">
        <v>82</v>
      </c>
    </row>
    <row r="5" s="1" customFormat="1" ht="6.96" customHeight="1">
      <c r="B5" s="23"/>
      <c r="L5" s="23"/>
      <c r="AZ5" s="131" t="s">
        <v>49</v>
      </c>
      <c r="BA5" s="131" t="s">
        <v>101</v>
      </c>
      <c r="BB5" s="131" t="s">
        <v>92</v>
      </c>
      <c r="BC5" s="131" t="s">
        <v>102</v>
      </c>
      <c r="BD5" s="131" t="s">
        <v>82</v>
      </c>
    </row>
    <row r="6" s="1" customFormat="1" ht="12" customHeight="1">
      <c r="B6" s="23"/>
      <c r="D6" s="136" t="s">
        <v>16</v>
      </c>
      <c r="L6" s="23"/>
      <c r="AZ6" s="131" t="s">
        <v>103</v>
      </c>
      <c r="BA6" s="131" t="s">
        <v>104</v>
      </c>
      <c r="BB6" s="131" t="s">
        <v>19</v>
      </c>
      <c r="BC6" s="131" t="s">
        <v>105</v>
      </c>
      <c r="BD6" s="131" t="s">
        <v>106</v>
      </c>
    </row>
    <row r="7" s="1" customFormat="1" ht="16.5" customHeight="1">
      <c r="B7" s="23"/>
      <c r="E7" s="137" t="str">
        <f>'Rekapitulace stavby'!K6</f>
        <v>Petrohrad, Černčice_prodlouženní kanal. výtlaku na ČOV</v>
      </c>
      <c r="F7" s="136"/>
      <c r="G7" s="136"/>
      <c r="H7" s="136"/>
      <c r="L7" s="23"/>
      <c r="AZ7" s="131" t="s">
        <v>107</v>
      </c>
      <c r="BA7" s="131" t="s">
        <v>108</v>
      </c>
      <c r="BB7" s="131" t="s">
        <v>92</v>
      </c>
      <c r="BC7" s="131" t="s">
        <v>109</v>
      </c>
      <c r="BD7" s="131" t="s">
        <v>82</v>
      </c>
    </row>
    <row r="8" s="2" customFormat="1" ht="12" customHeight="1">
      <c r="A8" s="41"/>
      <c r="B8" s="47"/>
      <c r="C8" s="41"/>
      <c r="D8" s="136" t="s">
        <v>110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111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10. 4. 2023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19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27</v>
      </c>
      <c r="F15" s="41"/>
      <c r="G15" s="41"/>
      <c r="H15" s="41"/>
      <c r="I15" s="136" t="s">
        <v>28</v>
      </c>
      <c r="J15" s="140" t="s">
        <v>19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29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28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31</v>
      </c>
      <c r="E20" s="41"/>
      <c r="F20" s="41"/>
      <c r="G20" s="41"/>
      <c r="H20" s="41"/>
      <c r="I20" s="136" t="s">
        <v>26</v>
      </c>
      <c r="J20" s="140" t="s">
        <v>19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32</v>
      </c>
      <c r="F21" s="41"/>
      <c r="G21" s="41"/>
      <c r="H21" s="41"/>
      <c r="I21" s="136" t="s">
        <v>28</v>
      </c>
      <c r="J21" s="140" t="s">
        <v>19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34</v>
      </c>
      <c r="E23" s="41"/>
      <c r="F23" s="41"/>
      <c r="G23" s="41"/>
      <c r="H23" s="41"/>
      <c r="I23" s="136" t="s">
        <v>26</v>
      </c>
      <c r="J23" s="140" t="s">
        <v>19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35</v>
      </c>
      <c r="F24" s="41"/>
      <c r="G24" s="41"/>
      <c r="H24" s="41"/>
      <c r="I24" s="136" t="s">
        <v>28</v>
      </c>
      <c r="J24" s="140" t="s">
        <v>19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36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38</v>
      </c>
      <c r="E30" s="41"/>
      <c r="F30" s="41"/>
      <c r="G30" s="41"/>
      <c r="H30" s="41"/>
      <c r="I30" s="41"/>
      <c r="J30" s="148">
        <f>ROUND(J90,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40</v>
      </c>
      <c r="G32" s="41"/>
      <c r="H32" s="41"/>
      <c r="I32" s="149" t="s">
        <v>39</v>
      </c>
      <c r="J32" s="149" t="s">
        <v>41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42</v>
      </c>
      <c r="E33" s="136" t="s">
        <v>43</v>
      </c>
      <c r="F33" s="151">
        <f>ROUND((SUM(BE90:BE467)),  2)</f>
        <v>0</v>
      </c>
      <c r="G33" s="41"/>
      <c r="H33" s="41"/>
      <c r="I33" s="152">
        <v>0.20999999999999999</v>
      </c>
      <c r="J33" s="151">
        <f>ROUND(((SUM(BE90:BE467))*I33),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44</v>
      </c>
      <c r="F34" s="151">
        <f>ROUND((SUM(BF90:BF467)),  2)</f>
        <v>0</v>
      </c>
      <c r="G34" s="41"/>
      <c r="H34" s="41"/>
      <c r="I34" s="152">
        <v>0.14999999999999999</v>
      </c>
      <c r="J34" s="151">
        <f>ROUND(((SUM(BF90:BF467))*I34),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45</v>
      </c>
      <c r="F35" s="151">
        <f>ROUND((SUM(BG90:BG467)),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46</v>
      </c>
      <c r="F36" s="151">
        <f>ROUND((SUM(BH90:BH467)),  2)</f>
        <v>0</v>
      </c>
      <c r="G36" s="41"/>
      <c r="H36" s="41"/>
      <c r="I36" s="152">
        <v>0.14999999999999999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47</v>
      </c>
      <c r="F37" s="151">
        <f>ROUND((SUM(BI90:BI467)),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112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Petrohrad, Černčice_prodlouženní kanal. výtlaku na ČOV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110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IO 01 - Kanalizační výtlak C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Petrohrad - Černčice</v>
      </c>
      <c r="G52" s="43"/>
      <c r="H52" s="43"/>
      <c r="I52" s="35" t="s">
        <v>23</v>
      </c>
      <c r="J52" s="75" t="str">
        <f>IF(J12="","",J12)</f>
        <v>10. 4. 2023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Obec Petrohrad</v>
      </c>
      <c r="G54" s="43"/>
      <c r="H54" s="43"/>
      <c r="I54" s="35" t="s">
        <v>31</v>
      </c>
      <c r="J54" s="39" t="str">
        <f>E21</f>
        <v>AZ Consult spol. s r.o.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Dagmar Sedláčková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113</v>
      </c>
      <c r="D57" s="166"/>
      <c r="E57" s="166"/>
      <c r="F57" s="166"/>
      <c r="G57" s="166"/>
      <c r="H57" s="166"/>
      <c r="I57" s="166"/>
      <c r="J57" s="167" t="s">
        <v>114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70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115</v>
      </c>
    </row>
    <row r="60" s="9" customFormat="1" ht="24.96" customHeight="1">
      <c r="A60" s="9"/>
      <c r="B60" s="169"/>
      <c r="C60" s="170"/>
      <c r="D60" s="171" t="s">
        <v>116</v>
      </c>
      <c r="E60" s="172"/>
      <c r="F60" s="172"/>
      <c r="G60" s="172"/>
      <c r="H60" s="172"/>
      <c r="I60" s="172"/>
      <c r="J60" s="173">
        <f>J91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117</v>
      </c>
      <c r="E61" s="178"/>
      <c r="F61" s="178"/>
      <c r="G61" s="178"/>
      <c r="H61" s="178"/>
      <c r="I61" s="178"/>
      <c r="J61" s="179">
        <f>J92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118</v>
      </c>
      <c r="E62" s="178"/>
      <c r="F62" s="178"/>
      <c r="G62" s="178"/>
      <c r="H62" s="178"/>
      <c r="I62" s="178"/>
      <c r="J62" s="179">
        <f>J260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119</v>
      </c>
      <c r="E63" s="178"/>
      <c r="F63" s="178"/>
      <c r="G63" s="178"/>
      <c r="H63" s="178"/>
      <c r="I63" s="178"/>
      <c r="J63" s="179">
        <f>J265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120</v>
      </c>
      <c r="E64" s="178"/>
      <c r="F64" s="178"/>
      <c r="G64" s="178"/>
      <c r="H64" s="178"/>
      <c r="I64" s="178"/>
      <c r="J64" s="179">
        <f>J293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121</v>
      </c>
      <c r="E65" s="178"/>
      <c r="F65" s="178"/>
      <c r="G65" s="178"/>
      <c r="H65" s="178"/>
      <c r="I65" s="178"/>
      <c r="J65" s="179">
        <f>J298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122</v>
      </c>
      <c r="E66" s="178"/>
      <c r="F66" s="178"/>
      <c r="G66" s="178"/>
      <c r="H66" s="178"/>
      <c r="I66" s="178"/>
      <c r="J66" s="179">
        <f>J427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123</v>
      </c>
      <c r="E67" s="178"/>
      <c r="F67" s="178"/>
      <c r="G67" s="178"/>
      <c r="H67" s="178"/>
      <c r="I67" s="178"/>
      <c r="J67" s="179">
        <f>J450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5"/>
      <c r="C68" s="176"/>
      <c r="D68" s="177" t="s">
        <v>124</v>
      </c>
      <c r="E68" s="178"/>
      <c r="F68" s="178"/>
      <c r="G68" s="178"/>
      <c r="H68" s="178"/>
      <c r="I68" s="178"/>
      <c r="J68" s="179">
        <f>J453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9"/>
      <c r="C69" s="170"/>
      <c r="D69" s="171" t="s">
        <v>125</v>
      </c>
      <c r="E69" s="172"/>
      <c r="F69" s="172"/>
      <c r="G69" s="172"/>
      <c r="H69" s="172"/>
      <c r="I69" s="172"/>
      <c r="J69" s="173">
        <f>J460</f>
        <v>0</v>
      </c>
      <c r="K69" s="170"/>
      <c r="L69" s="174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5"/>
      <c r="C70" s="176"/>
      <c r="D70" s="177" t="s">
        <v>126</v>
      </c>
      <c r="E70" s="178"/>
      <c r="F70" s="178"/>
      <c r="G70" s="178"/>
      <c r="H70" s="178"/>
      <c r="I70" s="178"/>
      <c r="J70" s="179">
        <f>J461</f>
        <v>0</v>
      </c>
      <c r="K70" s="176"/>
      <c r="L70" s="18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127</v>
      </c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64" t="str">
        <f>E7</f>
        <v>Petrohrad, Černčice_prodlouženní kanal. výtlaku na ČOV</v>
      </c>
      <c r="F80" s="35"/>
      <c r="G80" s="35"/>
      <c r="H80" s="35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110</v>
      </c>
      <c r="D81" s="43"/>
      <c r="E81" s="43"/>
      <c r="F81" s="43"/>
      <c r="G81" s="43"/>
      <c r="H81" s="43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IO 01 - Kanalizační výtlak C</v>
      </c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>Petrohrad - Černčice</v>
      </c>
      <c r="G84" s="43"/>
      <c r="H84" s="43"/>
      <c r="I84" s="35" t="s">
        <v>23</v>
      </c>
      <c r="J84" s="75" t="str">
        <f>IF(J12="","",J12)</f>
        <v>10. 4. 2023</v>
      </c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25.65" customHeight="1">
      <c r="A86" s="41"/>
      <c r="B86" s="42"/>
      <c r="C86" s="35" t="s">
        <v>25</v>
      </c>
      <c r="D86" s="43"/>
      <c r="E86" s="43"/>
      <c r="F86" s="30" t="str">
        <f>E15</f>
        <v>Obec Petrohrad</v>
      </c>
      <c r="G86" s="43"/>
      <c r="H86" s="43"/>
      <c r="I86" s="35" t="s">
        <v>31</v>
      </c>
      <c r="J86" s="39" t="str">
        <f>E21</f>
        <v>AZ Consult spol. s r.o.</v>
      </c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29</v>
      </c>
      <c r="D87" s="43"/>
      <c r="E87" s="43"/>
      <c r="F87" s="30" t="str">
        <f>IF(E18="","",E18)</f>
        <v>Vyplň údaj</v>
      </c>
      <c r="G87" s="43"/>
      <c r="H87" s="43"/>
      <c r="I87" s="35" t="s">
        <v>34</v>
      </c>
      <c r="J87" s="39" t="str">
        <f>E24</f>
        <v>Dagmar Sedláčková</v>
      </c>
      <c r="K87" s="43"/>
      <c r="L87" s="13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1"/>
      <c r="B89" s="182"/>
      <c r="C89" s="183" t="s">
        <v>128</v>
      </c>
      <c r="D89" s="184" t="s">
        <v>57</v>
      </c>
      <c r="E89" s="184" t="s">
        <v>53</v>
      </c>
      <c r="F89" s="184" t="s">
        <v>54</v>
      </c>
      <c r="G89" s="184" t="s">
        <v>129</v>
      </c>
      <c r="H89" s="184" t="s">
        <v>130</v>
      </c>
      <c r="I89" s="184" t="s">
        <v>131</v>
      </c>
      <c r="J89" s="184" t="s">
        <v>114</v>
      </c>
      <c r="K89" s="185" t="s">
        <v>132</v>
      </c>
      <c r="L89" s="186"/>
      <c r="M89" s="95" t="s">
        <v>19</v>
      </c>
      <c r="N89" s="96" t="s">
        <v>42</v>
      </c>
      <c r="O89" s="96" t="s">
        <v>133</v>
      </c>
      <c r="P89" s="96" t="s">
        <v>134</v>
      </c>
      <c r="Q89" s="96" t="s">
        <v>135</v>
      </c>
      <c r="R89" s="96" t="s">
        <v>136</v>
      </c>
      <c r="S89" s="96" t="s">
        <v>137</v>
      </c>
      <c r="T89" s="97" t="s">
        <v>138</v>
      </c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</row>
    <row r="90" s="2" customFormat="1" ht="22.8" customHeight="1">
      <c r="A90" s="41"/>
      <c r="B90" s="42"/>
      <c r="C90" s="102" t="s">
        <v>139</v>
      </c>
      <c r="D90" s="43"/>
      <c r="E90" s="43"/>
      <c r="F90" s="43"/>
      <c r="G90" s="43"/>
      <c r="H90" s="43"/>
      <c r="I90" s="43"/>
      <c r="J90" s="187">
        <f>BK90</f>
        <v>0</v>
      </c>
      <c r="K90" s="43"/>
      <c r="L90" s="47"/>
      <c r="M90" s="98"/>
      <c r="N90" s="188"/>
      <c r="O90" s="99"/>
      <c r="P90" s="189">
        <f>P91+P460</f>
        <v>0</v>
      </c>
      <c r="Q90" s="99"/>
      <c r="R90" s="189">
        <f>R91+R460</f>
        <v>54.990938279999995</v>
      </c>
      <c r="S90" s="99"/>
      <c r="T90" s="190">
        <f>T91+T460</f>
        <v>0.011310000000000001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71</v>
      </c>
      <c r="AU90" s="20" t="s">
        <v>115</v>
      </c>
      <c r="BK90" s="191">
        <f>BK91+BK460</f>
        <v>0</v>
      </c>
    </row>
    <row r="91" s="12" customFormat="1" ht="25.92" customHeight="1">
      <c r="A91" s="12"/>
      <c r="B91" s="192"/>
      <c r="C91" s="193"/>
      <c r="D91" s="194" t="s">
        <v>71</v>
      </c>
      <c r="E91" s="195" t="s">
        <v>140</v>
      </c>
      <c r="F91" s="195" t="s">
        <v>141</v>
      </c>
      <c r="G91" s="193"/>
      <c r="H91" s="193"/>
      <c r="I91" s="196"/>
      <c r="J91" s="197">
        <f>BK91</f>
        <v>0</v>
      </c>
      <c r="K91" s="193"/>
      <c r="L91" s="198"/>
      <c r="M91" s="199"/>
      <c r="N91" s="200"/>
      <c r="O91" s="200"/>
      <c r="P91" s="201">
        <f>P92+P260+P265+P293+P298+P427+P450+P453</f>
        <v>0</v>
      </c>
      <c r="Q91" s="200"/>
      <c r="R91" s="201">
        <f>R92+R260+R265+R293+R298+R427+R450+R453</f>
        <v>54.758678279999998</v>
      </c>
      <c r="S91" s="200"/>
      <c r="T91" s="202">
        <f>T92+T260+T265+T293+T298+T427+T450+T453</f>
        <v>0.011310000000000001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3" t="s">
        <v>80</v>
      </c>
      <c r="AT91" s="204" t="s">
        <v>71</v>
      </c>
      <c r="AU91" s="204" t="s">
        <v>72</v>
      </c>
      <c r="AY91" s="203" t="s">
        <v>142</v>
      </c>
      <c r="BK91" s="205">
        <f>BK92+BK260+BK265+BK293+BK298+BK427+BK450+BK453</f>
        <v>0</v>
      </c>
    </row>
    <row r="92" s="12" customFormat="1" ht="22.8" customHeight="1">
      <c r="A92" s="12"/>
      <c r="B92" s="192"/>
      <c r="C92" s="193"/>
      <c r="D92" s="194" t="s">
        <v>71</v>
      </c>
      <c r="E92" s="206" t="s">
        <v>80</v>
      </c>
      <c r="F92" s="206" t="s">
        <v>143</v>
      </c>
      <c r="G92" s="193"/>
      <c r="H92" s="193"/>
      <c r="I92" s="196"/>
      <c r="J92" s="207">
        <f>BK92</f>
        <v>0</v>
      </c>
      <c r="K92" s="193"/>
      <c r="L92" s="198"/>
      <c r="M92" s="199"/>
      <c r="N92" s="200"/>
      <c r="O92" s="200"/>
      <c r="P92" s="201">
        <f>SUM(P93:P259)</f>
        <v>0</v>
      </c>
      <c r="Q92" s="200"/>
      <c r="R92" s="201">
        <f>SUM(R93:R259)</f>
        <v>2.9395574400000002</v>
      </c>
      <c r="S92" s="200"/>
      <c r="T92" s="202">
        <f>SUM(T93:T259)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3" t="s">
        <v>80</v>
      </c>
      <c r="AT92" s="204" t="s">
        <v>71</v>
      </c>
      <c r="AU92" s="204" t="s">
        <v>80</v>
      </c>
      <c r="AY92" s="203" t="s">
        <v>142</v>
      </c>
      <c r="BK92" s="205">
        <f>SUM(BK93:BK259)</f>
        <v>0</v>
      </c>
    </row>
    <row r="93" s="2" customFormat="1" ht="16.5" customHeight="1">
      <c r="A93" s="41"/>
      <c r="B93" s="42"/>
      <c r="C93" s="208" t="s">
        <v>80</v>
      </c>
      <c r="D93" s="208" t="s">
        <v>144</v>
      </c>
      <c r="E93" s="209" t="s">
        <v>145</v>
      </c>
      <c r="F93" s="210" t="s">
        <v>146</v>
      </c>
      <c r="G93" s="211" t="s">
        <v>147</v>
      </c>
      <c r="H93" s="212">
        <v>1272</v>
      </c>
      <c r="I93" s="213"/>
      <c r="J93" s="214">
        <f>ROUND(I93*H93,2)</f>
        <v>0</v>
      </c>
      <c r="K93" s="210" t="s">
        <v>148</v>
      </c>
      <c r="L93" s="47"/>
      <c r="M93" s="215" t="s">
        <v>19</v>
      </c>
      <c r="N93" s="216" t="s">
        <v>43</v>
      </c>
      <c r="O93" s="87"/>
      <c r="P93" s="217">
        <f>O93*H93</f>
        <v>0</v>
      </c>
      <c r="Q93" s="217">
        <v>3.0000000000000001E-05</v>
      </c>
      <c r="R93" s="217">
        <f>Q93*H93</f>
        <v>0.038159999999999999</v>
      </c>
      <c r="S93" s="217">
        <v>0</v>
      </c>
      <c r="T93" s="21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9" t="s">
        <v>149</v>
      </c>
      <c r="AT93" s="219" t="s">
        <v>144</v>
      </c>
      <c r="AU93" s="219" t="s">
        <v>82</v>
      </c>
      <c r="AY93" s="20" t="s">
        <v>142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80</v>
      </c>
      <c r="BK93" s="220">
        <f>ROUND(I93*H93,2)</f>
        <v>0</v>
      </c>
      <c r="BL93" s="20" t="s">
        <v>149</v>
      </c>
      <c r="BM93" s="219" t="s">
        <v>150</v>
      </c>
    </row>
    <row r="94" s="2" customFormat="1">
      <c r="A94" s="41"/>
      <c r="B94" s="42"/>
      <c r="C94" s="43"/>
      <c r="D94" s="221" t="s">
        <v>151</v>
      </c>
      <c r="E94" s="43"/>
      <c r="F94" s="222" t="s">
        <v>152</v>
      </c>
      <c r="G94" s="43"/>
      <c r="H94" s="43"/>
      <c r="I94" s="223"/>
      <c r="J94" s="43"/>
      <c r="K94" s="43"/>
      <c r="L94" s="47"/>
      <c r="M94" s="224"/>
      <c r="N94" s="225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151</v>
      </c>
      <c r="AU94" s="20" t="s">
        <v>82</v>
      </c>
    </row>
    <row r="95" s="13" customFormat="1">
      <c r="A95" s="13"/>
      <c r="B95" s="226"/>
      <c r="C95" s="227"/>
      <c r="D95" s="228" t="s">
        <v>153</v>
      </c>
      <c r="E95" s="229" t="s">
        <v>19</v>
      </c>
      <c r="F95" s="230" t="s">
        <v>154</v>
      </c>
      <c r="G95" s="227"/>
      <c r="H95" s="231">
        <v>21</v>
      </c>
      <c r="I95" s="232"/>
      <c r="J95" s="227"/>
      <c r="K95" s="227"/>
      <c r="L95" s="233"/>
      <c r="M95" s="234"/>
      <c r="N95" s="235"/>
      <c r="O95" s="235"/>
      <c r="P95" s="235"/>
      <c r="Q95" s="235"/>
      <c r="R95" s="235"/>
      <c r="S95" s="235"/>
      <c r="T95" s="236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7" t="s">
        <v>153</v>
      </c>
      <c r="AU95" s="237" t="s">
        <v>82</v>
      </c>
      <c r="AV95" s="13" t="s">
        <v>82</v>
      </c>
      <c r="AW95" s="13" t="s">
        <v>33</v>
      </c>
      <c r="AX95" s="13" t="s">
        <v>72</v>
      </c>
      <c r="AY95" s="237" t="s">
        <v>142</v>
      </c>
    </row>
    <row r="96" s="13" customFormat="1">
      <c r="A96" s="13"/>
      <c r="B96" s="226"/>
      <c r="C96" s="227"/>
      <c r="D96" s="228" t="s">
        <v>153</v>
      </c>
      <c r="E96" s="229" t="s">
        <v>19</v>
      </c>
      <c r="F96" s="230" t="s">
        <v>155</v>
      </c>
      <c r="G96" s="227"/>
      <c r="H96" s="231">
        <v>32</v>
      </c>
      <c r="I96" s="232"/>
      <c r="J96" s="227"/>
      <c r="K96" s="227"/>
      <c r="L96" s="233"/>
      <c r="M96" s="234"/>
      <c r="N96" s="235"/>
      <c r="O96" s="235"/>
      <c r="P96" s="235"/>
      <c r="Q96" s="235"/>
      <c r="R96" s="235"/>
      <c r="S96" s="235"/>
      <c r="T96" s="23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7" t="s">
        <v>153</v>
      </c>
      <c r="AU96" s="237" t="s">
        <v>82</v>
      </c>
      <c r="AV96" s="13" t="s">
        <v>82</v>
      </c>
      <c r="AW96" s="13" t="s">
        <v>33</v>
      </c>
      <c r="AX96" s="13" t="s">
        <v>72</v>
      </c>
      <c r="AY96" s="237" t="s">
        <v>142</v>
      </c>
    </row>
    <row r="97" s="14" customFormat="1">
      <c r="A97" s="14"/>
      <c r="B97" s="238"/>
      <c r="C97" s="239"/>
      <c r="D97" s="228" t="s">
        <v>153</v>
      </c>
      <c r="E97" s="240" t="s">
        <v>19</v>
      </c>
      <c r="F97" s="241" t="s">
        <v>156</v>
      </c>
      <c r="G97" s="239"/>
      <c r="H97" s="242">
        <v>53</v>
      </c>
      <c r="I97" s="243"/>
      <c r="J97" s="239"/>
      <c r="K97" s="239"/>
      <c r="L97" s="244"/>
      <c r="M97" s="245"/>
      <c r="N97" s="246"/>
      <c r="O97" s="246"/>
      <c r="P97" s="246"/>
      <c r="Q97" s="246"/>
      <c r="R97" s="246"/>
      <c r="S97" s="246"/>
      <c r="T97" s="247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8" t="s">
        <v>153</v>
      </c>
      <c r="AU97" s="248" t="s">
        <v>82</v>
      </c>
      <c r="AV97" s="14" t="s">
        <v>149</v>
      </c>
      <c r="AW97" s="14" t="s">
        <v>33</v>
      </c>
      <c r="AX97" s="14" t="s">
        <v>80</v>
      </c>
      <c r="AY97" s="248" t="s">
        <v>142</v>
      </c>
    </row>
    <row r="98" s="13" customFormat="1">
      <c r="A98" s="13"/>
      <c r="B98" s="226"/>
      <c r="C98" s="227"/>
      <c r="D98" s="228" t="s">
        <v>153</v>
      </c>
      <c r="E98" s="227"/>
      <c r="F98" s="230" t="s">
        <v>157</v>
      </c>
      <c r="G98" s="227"/>
      <c r="H98" s="231">
        <v>1272</v>
      </c>
      <c r="I98" s="232"/>
      <c r="J98" s="227"/>
      <c r="K98" s="227"/>
      <c r="L98" s="233"/>
      <c r="M98" s="234"/>
      <c r="N98" s="235"/>
      <c r="O98" s="235"/>
      <c r="P98" s="235"/>
      <c r="Q98" s="235"/>
      <c r="R98" s="235"/>
      <c r="S98" s="235"/>
      <c r="T98" s="236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7" t="s">
        <v>153</v>
      </c>
      <c r="AU98" s="237" t="s">
        <v>82</v>
      </c>
      <c r="AV98" s="13" t="s">
        <v>82</v>
      </c>
      <c r="AW98" s="13" t="s">
        <v>4</v>
      </c>
      <c r="AX98" s="13" t="s">
        <v>80</v>
      </c>
      <c r="AY98" s="237" t="s">
        <v>142</v>
      </c>
    </row>
    <row r="99" s="2" customFormat="1" ht="24.15" customHeight="1">
      <c r="A99" s="41"/>
      <c r="B99" s="42"/>
      <c r="C99" s="208" t="s">
        <v>82</v>
      </c>
      <c r="D99" s="208" t="s">
        <v>144</v>
      </c>
      <c r="E99" s="209" t="s">
        <v>158</v>
      </c>
      <c r="F99" s="210" t="s">
        <v>159</v>
      </c>
      <c r="G99" s="211" t="s">
        <v>160</v>
      </c>
      <c r="H99" s="212">
        <v>53</v>
      </c>
      <c r="I99" s="213"/>
      <c r="J99" s="214">
        <f>ROUND(I99*H99,2)</f>
        <v>0</v>
      </c>
      <c r="K99" s="210" t="s">
        <v>148</v>
      </c>
      <c r="L99" s="47"/>
      <c r="M99" s="215" t="s">
        <v>19</v>
      </c>
      <c r="N99" s="216" t="s">
        <v>43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149</v>
      </c>
      <c r="AT99" s="219" t="s">
        <v>144</v>
      </c>
      <c r="AU99" s="219" t="s">
        <v>82</v>
      </c>
      <c r="AY99" s="20" t="s">
        <v>142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80</v>
      </c>
      <c r="BK99" s="220">
        <f>ROUND(I99*H99,2)</f>
        <v>0</v>
      </c>
      <c r="BL99" s="20" t="s">
        <v>149</v>
      </c>
      <c r="BM99" s="219" t="s">
        <v>161</v>
      </c>
    </row>
    <row r="100" s="2" customFormat="1">
      <c r="A100" s="41"/>
      <c r="B100" s="42"/>
      <c r="C100" s="43"/>
      <c r="D100" s="221" t="s">
        <v>151</v>
      </c>
      <c r="E100" s="43"/>
      <c r="F100" s="222" t="s">
        <v>162</v>
      </c>
      <c r="G100" s="43"/>
      <c r="H100" s="43"/>
      <c r="I100" s="223"/>
      <c r="J100" s="43"/>
      <c r="K100" s="43"/>
      <c r="L100" s="47"/>
      <c r="M100" s="224"/>
      <c r="N100" s="225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151</v>
      </c>
      <c r="AU100" s="20" t="s">
        <v>82</v>
      </c>
    </row>
    <row r="101" s="2" customFormat="1" ht="49.05" customHeight="1">
      <c r="A101" s="41"/>
      <c r="B101" s="42"/>
      <c r="C101" s="208" t="s">
        <v>106</v>
      </c>
      <c r="D101" s="208" t="s">
        <v>144</v>
      </c>
      <c r="E101" s="209" t="s">
        <v>163</v>
      </c>
      <c r="F101" s="210" t="s">
        <v>164</v>
      </c>
      <c r="G101" s="211" t="s">
        <v>165</v>
      </c>
      <c r="H101" s="212">
        <v>3.2999999999999998</v>
      </c>
      <c r="I101" s="213"/>
      <c r="J101" s="214">
        <f>ROUND(I101*H101,2)</f>
        <v>0</v>
      </c>
      <c r="K101" s="210" t="s">
        <v>148</v>
      </c>
      <c r="L101" s="47"/>
      <c r="M101" s="215" t="s">
        <v>19</v>
      </c>
      <c r="N101" s="216" t="s">
        <v>43</v>
      </c>
      <c r="O101" s="87"/>
      <c r="P101" s="217">
        <f>O101*H101</f>
        <v>0</v>
      </c>
      <c r="Q101" s="217">
        <v>0.036900000000000002</v>
      </c>
      <c r="R101" s="217">
        <f>Q101*H101</f>
        <v>0.12177</v>
      </c>
      <c r="S101" s="217">
        <v>0</v>
      </c>
      <c r="T101" s="218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9" t="s">
        <v>149</v>
      </c>
      <c r="AT101" s="219" t="s">
        <v>144</v>
      </c>
      <c r="AU101" s="219" t="s">
        <v>82</v>
      </c>
      <c r="AY101" s="20" t="s">
        <v>142</v>
      </c>
      <c r="BE101" s="220">
        <f>IF(N101="základní",J101,0)</f>
        <v>0</v>
      </c>
      <c r="BF101" s="220">
        <f>IF(N101="snížená",J101,0)</f>
        <v>0</v>
      </c>
      <c r="BG101" s="220">
        <f>IF(N101="zákl. přenesená",J101,0)</f>
        <v>0</v>
      </c>
      <c r="BH101" s="220">
        <f>IF(N101="sníž. přenesená",J101,0)</f>
        <v>0</v>
      </c>
      <c r="BI101" s="220">
        <f>IF(N101="nulová",J101,0)</f>
        <v>0</v>
      </c>
      <c r="BJ101" s="20" t="s">
        <v>80</v>
      </c>
      <c r="BK101" s="220">
        <f>ROUND(I101*H101,2)</f>
        <v>0</v>
      </c>
      <c r="BL101" s="20" t="s">
        <v>149</v>
      </c>
      <c r="BM101" s="219" t="s">
        <v>166</v>
      </c>
    </row>
    <row r="102" s="2" customFormat="1">
      <c r="A102" s="41"/>
      <c r="B102" s="42"/>
      <c r="C102" s="43"/>
      <c r="D102" s="221" t="s">
        <v>151</v>
      </c>
      <c r="E102" s="43"/>
      <c r="F102" s="222" t="s">
        <v>167</v>
      </c>
      <c r="G102" s="43"/>
      <c r="H102" s="43"/>
      <c r="I102" s="223"/>
      <c r="J102" s="43"/>
      <c r="K102" s="43"/>
      <c r="L102" s="47"/>
      <c r="M102" s="224"/>
      <c r="N102" s="225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151</v>
      </c>
      <c r="AU102" s="20" t="s">
        <v>82</v>
      </c>
    </row>
    <row r="103" s="13" customFormat="1">
      <c r="A103" s="13"/>
      <c r="B103" s="226"/>
      <c r="C103" s="227"/>
      <c r="D103" s="228" t="s">
        <v>153</v>
      </c>
      <c r="E103" s="229" t="s">
        <v>19</v>
      </c>
      <c r="F103" s="230" t="s">
        <v>168</v>
      </c>
      <c r="G103" s="227"/>
      <c r="H103" s="231">
        <v>3.2999999999999998</v>
      </c>
      <c r="I103" s="232"/>
      <c r="J103" s="227"/>
      <c r="K103" s="227"/>
      <c r="L103" s="233"/>
      <c r="M103" s="234"/>
      <c r="N103" s="235"/>
      <c r="O103" s="235"/>
      <c r="P103" s="235"/>
      <c r="Q103" s="235"/>
      <c r="R103" s="235"/>
      <c r="S103" s="235"/>
      <c r="T103" s="236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7" t="s">
        <v>153</v>
      </c>
      <c r="AU103" s="237" t="s">
        <v>82</v>
      </c>
      <c r="AV103" s="13" t="s">
        <v>82</v>
      </c>
      <c r="AW103" s="13" t="s">
        <v>33</v>
      </c>
      <c r="AX103" s="13" t="s">
        <v>72</v>
      </c>
      <c r="AY103" s="237" t="s">
        <v>142</v>
      </c>
    </row>
    <row r="104" s="14" customFormat="1">
      <c r="A104" s="14"/>
      <c r="B104" s="238"/>
      <c r="C104" s="239"/>
      <c r="D104" s="228" t="s">
        <v>153</v>
      </c>
      <c r="E104" s="240" t="s">
        <v>19</v>
      </c>
      <c r="F104" s="241" t="s">
        <v>156</v>
      </c>
      <c r="G104" s="239"/>
      <c r="H104" s="242">
        <v>3.2999999999999998</v>
      </c>
      <c r="I104" s="243"/>
      <c r="J104" s="239"/>
      <c r="K104" s="239"/>
      <c r="L104" s="244"/>
      <c r="M104" s="245"/>
      <c r="N104" s="246"/>
      <c r="O104" s="246"/>
      <c r="P104" s="246"/>
      <c r="Q104" s="246"/>
      <c r="R104" s="246"/>
      <c r="S104" s="246"/>
      <c r="T104" s="24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8" t="s">
        <v>153</v>
      </c>
      <c r="AU104" s="248" t="s">
        <v>82</v>
      </c>
      <c r="AV104" s="14" t="s">
        <v>149</v>
      </c>
      <c r="AW104" s="14" t="s">
        <v>33</v>
      </c>
      <c r="AX104" s="14" t="s">
        <v>80</v>
      </c>
      <c r="AY104" s="248" t="s">
        <v>142</v>
      </c>
    </row>
    <row r="105" s="2" customFormat="1" ht="49.05" customHeight="1">
      <c r="A105" s="41"/>
      <c r="B105" s="42"/>
      <c r="C105" s="208" t="s">
        <v>149</v>
      </c>
      <c r="D105" s="208" t="s">
        <v>144</v>
      </c>
      <c r="E105" s="209" t="s">
        <v>169</v>
      </c>
      <c r="F105" s="210" t="s">
        <v>170</v>
      </c>
      <c r="G105" s="211" t="s">
        <v>165</v>
      </c>
      <c r="H105" s="212">
        <v>1.1000000000000001</v>
      </c>
      <c r="I105" s="213"/>
      <c r="J105" s="214">
        <f>ROUND(I105*H105,2)</f>
        <v>0</v>
      </c>
      <c r="K105" s="210" t="s">
        <v>148</v>
      </c>
      <c r="L105" s="47"/>
      <c r="M105" s="215" t="s">
        <v>19</v>
      </c>
      <c r="N105" s="216" t="s">
        <v>43</v>
      </c>
      <c r="O105" s="87"/>
      <c r="P105" s="217">
        <f>O105*H105</f>
        <v>0</v>
      </c>
      <c r="Q105" s="217">
        <v>0.01068</v>
      </c>
      <c r="R105" s="217">
        <f>Q105*H105</f>
        <v>0.011748000000000002</v>
      </c>
      <c r="S105" s="217">
        <v>0</v>
      </c>
      <c r="T105" s="218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9" t="s">
        <v>149</v>
      </c>
      <c r="AT105" s="219" t="s">
        <v>144</v>
      </c>
      <c r="AU105" s="219" t="s">
        <v>82</v>
      </c>
      <c r="AY105" s="20" t="s">
        <v>142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80</v>
      </c>
      <c r="BK105" s="220">
        <f>ROUND(I105*H105,2)</f>
        <v>0</v>
      </c>
      <c r="BL105" s="20" t="s">
        <v>149</v>
      </c>
      <c r="BM105" s="219" t="s">
        <v>171</v>
      </c>
    </row>
    <row r="106" s="2" customFormat="1">
      <c r="A106" s="41"/>
      <c r="B106" s="42"/>
      <c r="C106" s="43"/>
      <c r="D106" s="221" t="s">
        <v>151</v>
      </c>
      <c r="E106" s="43"/>
      <c r="F106" s="222" t="s">
        <v>172</v>
      </c>
      <c r="G106" s="43"/>
      <c r="H106" s="43"/>
      <c r="I106" s="223"/>
      <c r="J106" s="43"/>
      <c r="K106" s="43"/>
      <c r="L106" s="47"/>
      <c r="M106" s="224"/>
      <c r="N106" s="225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151</v>
      </c>
      <c r="AU106" s="20" t="s">
        <v>82</v>
      </c>
    </row>
    <row r="107" s="13" customFormat="1">
      <c r="A107" s="13"/>
      <c r="B107" s="226"/>
      <c r="C107" s="227"/>
      <c r="D107" s="228" t="s">
        <v>153</v>
      </c>
      <c r="E107" s="229" t="s">
        <v>19</v>
      </c>
      <c r="F107" s="230" t="s">
        <v>173</v>
      </c>
      <c r="G107" s="227"/>
      <c r="H107" s="231">
        <v>1.1000000000000001</v>
      </c>
      <c r="I107" s="232"/>
      <c r="J107" s="227"/>
      <c r="K107" s="227"/>
      <c r="L107" s="233"/>
      <c r="M107" s="234"/>
      <c r="N107" s="235"/>
      <c r="O107" s="235"/>
      <c r="P107" s="235"/>
      <c r="Q107" s="235"/>
      <c r="R107" s="235"/>
      <c r="S107" s="235"/>
      <c r="T107" s="236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7" t="s">
        <v>153</v>
      </c>
      <c r="AU107" s="237" t="s">
        <v>82</v>
      </c>
      <c r="AV107" s="13" t="s">
        <v>82</v>
      </c>
      <c r="AW107" s="13" t="s">
        <v>33</v>
      </c>
      <c r="AX107" s="13" t="s">
        <v>80</v>
      </c>
      <c r="AY107" s="237" t="s">
        <v>142</v>
      </c>
    </row>
    <row r="108" s="2" customFormat="1" ht="49.05" customHeight="1">
      <c r="A108" s="41"/>
      <c r="B108" s="42"/>
      <c r="C108" s="208" t="s">
        <v>174</v>
      </c>
      <c r="D108" s="208" t="s">
        <v>144</v>
      </c>
      <c r="E108" s="209" t="s">
        <v>175</v>
      </c>
      <c r="F108" s="210" t="s">
        <v>176</v>
      </c>
      <c r="G108" s="211" t="s">
        <v>165</v>
      </c>
      <c r="H108" s="212">
        <v>4.4000000000000004</v>
      </c>
      <c r="I108" s="213"/>
      <c r="J108" s="214">
        <f>ROUND(I108*H108,2)</f>
        <v>0</v>
      </c>
      <c r="K108" s="210" t="s">
        <v>148</v>
      </c>
      <c r="L108" s="47"/>
      <c r="M108" s="215" t="s">
        <v>19</v>
      </c>
      <c r="N108" s="216" t="s">
        <v>43</v>
      </c>
      <c r="O108" s="87"/>
      <c r="P108" s="217">
        <f>O108*H108</f>
        <v>0</v>
      </c>
      <c r="Q108" s="217">
        <v>0.01269</v>
      </c>
      <c r="R108" s="217">
        <f>Q108*H108</f>
        <v>0.055836000000000004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149</v>
      </c>
      <c r="AT108" s="219" t="s">
        <v>144</v>
      </c>
      <c r="AU108" s="219" t="s">
        <v>82</v>
      </c>
      <c r="AY108" s="20" t="s">
        <v>142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80</v>
      </c>
      <c r="BK108" s="220">
        <f>ROUND(I108*H108,2)</f>
        <v>0</v>
      </c>
      <c r="BL108" s="20" t="s">
        <v>149</v>
      </c>
      <c r="BM108" s="219" t="s">
        <v>177</v>
      </c>
    </row>
    <row r="109" s="2" customFormat="1">
      <c r="A109" s="41"/>
      <c r="B109" s="42"/>
      <c r="C109" s="43"/>
      <c r="D109" s="221" t="s">
        <v>151</v>
      </c>
      <c r="E109" s="43"/>
      <c r="F109" s="222" t="s">
        <v>178</v>
      </c>
      <c r="G109" s="43"/>
      <c r="H109" s="43"/>
      <c r="I109" s="223"/>
      <c r="J109" s="43"/>
      <c r="K109" s="43"/>
      <c r="L109" s="47"/>
      <c r="M109" s="224"/>
      <c r="N109" s="225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151</v>
      </c>
      <c r="AU109" s="20" t="s">
        <v>82</v>
      </c>
    </row>
    <row r="110" s="13" customFormat="1">
      <c r="A110" s="13"/>
      <c r="B110" s="226"/>
      <c r="C110" s="227"/>
      <c r="D110" s="228" t="s">
        <v>153</v>
      </c>
      <c r="E110" s="229" t="s">
        <v>19</v>
      </c>
      <c r="F110" s="230" t="s">
        <v>179</v>
      </c>
      <c r="G110" s="227"/>
      <c r="H110" s="231">
        <v>4.4000000000000004</v>
      </c>
      <c r="I110" s="232"/>
      <c r="J110" s="227"/>
      <c r="K110" s="227"/>
      <c r="L110" s="233"/>
      <c r="M110" s="234"/>
      <c r="N110" s="235"/>
      <c r="O110" s="235"/>
      <c r="P110" s="235"/>
      <c r="Q110" s="235"/>
      <c r="R110" s="235"/>
      <c r="S110" s="235"/>
      <c r="T110" s="23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7" t="s">
        <v>153</v>
      </c>
      <c r="AU110" s="237" t="s">
        <v>82</v>
      </c>
      <c r="AV110" s="13" t="s">
        <v>82</v>
      </c>
      <c r="AW110" s="13" t="s">
        <v>33</v>
      </c>
      <c r="AX110" s="13" t="s">
        <v>80</v>
      </c>
      <c r="AY110" s="237" t="s">
        <v>142</v>
      </c>
    </row>
    <row r="111" s="2" customFormat="1" ht="49.05" customHeight="1">
      <c r="A111" s="41"/>
      <c r="B111" s="42"/>
      <c r="C111" s="208" t="s">
        <v>180</v>
      </c>
      <c r="D111" s="208" t="s">
        <v>144</v>
      </c>
      <c r="E111" s="209" t="s">
        <v>181</v>
      </c>
      <c r="F111" s="210" t="s">
        <v>182</v>
      </c>
      <c r="G111" s="211" t="s">
        <v>165</v>
      </c>
      <c r="H111" s="212">
        <v>7.7000000000000002</v>
      </c>
      <c r="I111" s="213"/>
      <c r="J111" s="214">
        <f>ROUND(I111*H111,2)</f>
        <v>0</v>
      </c>
      <c r="K111" s="210" t="s">
        <v>148</v>
      </c>
      <c r="L111" s="47"/>
      <c r="M111" s="215" t="s">
        <v>19</v>
      </c>
      <c r="N111" s="216" t="s">
        <v>43</v>
      </c>
      <c r="O111" s="87"/>
      <c r="P111" s="217">
        <f>O111*H111</f>
        <v>0</v>
      </c>
      <c r="Q111" s="217">
        <v>0.036900000000000002</v>
      </c>
      <c r="R111" s="217">
        <f>Q111*H111</f>
        <v>0.28413000000000005</v>
      </c>
      <c r="S111" s="217">
        <v>0</v>
      </c>
      <c r="T111" s="218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9" t="s">
        <v>149</v>
      </c>
      <c r="AT111" s="219" t="s">
        <v>144</v>
      </c>
      <c r="AU111" s="219" t="s">
        <v>82</v>
      </c>
      <c r="AY111" s="20" t="s">
        <v>142</v>
      </c>
      <c r="BE111" s="220">
        <f>IF(N111="základní",J111,0)</f>
        <v>0</v>
      </c>
      <c r="BF111" s="220">
        <f>IF(N111="snížená",J111,0)</f>
        <v>0</v>
      </c>
      <c r="BG111" s="220">
        <f>IF(N111="zákl. přenesená",J111,0)</f>
        <v>0</v>
      </c>
      <c r="BH111" s="220">
        <f>IF(N111="sníž. přenesená",J111,0)</f>
        <v>0</v>
      </c>
      <c r="BI111" s="220">
        <f>IF(N111="nulová",J111,0)</f>
        <v>0</v>
      </c>
      <c r="BJ111" s="20" t="s">
        <v>80</v>
      </c>
      <c r="BK111" s="220">
        <f>ROUND(I111*H111,2)</f>
        <v>0</v>
      </c>
      <c r="BL111" s="20" t="s">
        <v>149</v>
      </c>
      <c r="BM111" s="219" t="s">
        <v>183</v>
      </c>
    </row>
    <row r="112" s="2" customFormat="1">
      <c r="A112" s="41"/>
      <c r="B112" s="42"/>
      <c r="C112" s="43"/>
      <c r="D112" s="221" t="s">
        <v>151</v>
      </c>
      <c r="E112" s="43"/>
      <c r="F112" s="222" t="s">
        <v>184</v>
      </c>
      <c r="G112" s="43"/>
      <c r="H112" s="43"/>
      <c r="I112" s="223"/>
      <c r="J112" s="43"/>
      <c r="K112" s="43"/>
      <c r="L112" s="47"/>
      <c r="M112" s="224"/>
      <c r="N112" s="225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151</v>
      </c>
      <c r="AU112" s="20" t="s">
        <v>82</v>
      </c>
    </row>
    <row r="113" s="13" customFormat="1">
      <c r="A113" s="13"/>
      <c r="B113" s="226"/>
      <c r="C113" s="227"/>
      <c r="D113" s="228" t="s">
        <v>153</v>
      </c>
      <c r="E113" s="229" t="s">
        <v>19</v>
      </c>
      <c r="F113" s="230" t="s">
        <v>185</v>
      </c>
      <c r="G113" s="227"/>
      <c r="H113" s="231">
        <v>4.4000000000000004</v>
      </c>
      <c r="I113" s="232"/>
      <c r="J113" s="227"/>
      <c r="K113" s="227"/>
      <c r="L113" s="233"/>
      <c r="M113" s="234"/>
      <c r="N113" s="235"/>
      <c r="O113" s="235"/>
      <c r="P113" s="235"/>
      <c r="Q113" s="235"/>
      <c r="R113" s="235"/>
      <c r="S113" s="235"/>
      <c r="T113" s="23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7" t="s">
        <v>153</v>
      </c>
      <c r="AU113" s="237" t="s">
        <v>82</v>
      </c>
      <c r="AV113" s="13" t="s">
        <v>82</v>
      </c>
      <c r="AW113" s="13" t="s">
        <v>33</v>
      </c>
      <c r="AX113" s="13" t="s">
        <v>72</v>
      </c>
      <c r="AY113" s="237" t="s">
        <v>142</v>
      </c>
    </row>
    <row r="114" s="13" customFormat="1">
      <c r="A114" s="13"/>
      <c r="B114" s="226"/>
      <c r="C114" s="227"/>
      <c r="D114" s="228" t="s">
        <v>153</v>
      </c>
      <c r="E114" s="229" t="s">
        <v>19</v>
      </c>
      <c r="F114" s="230" t="s">
        <v>186</v>
      </c>
      <c r="G114" s="227"/>
      <c r="H114" s="231">
        <v>3.2999999999999998</v>
      </c>
      <c r="I114" s="232"/>
      <c r="J114" s="227"/>
      <c r="K114" s="227"/>
      <c r="L114" s="233"/>
      <c r="M114" s="234"/>
      <c r="N114" s="235"/>
      <c r="O114" s="235"/>
      <c r="P114" s="235"/>
      <c r="Q114" s="235"/>
      <c r="R114" s="235"/>
      <c r="S114" s="235"/>
      <c r="T114" s="236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7" t="s">
        <v>153</v>
      </c>
      <c r="AU114" s="237" t="s">
        <v>82</v>
      </c>
      <c r="AV114" s="13" t="s">
        <v>82</v>
      </c>
      <c r="AW114" s="13" t="s">
        <v>33</v>
      </c>
      <c r="AX114" s="13" t="s">
        <v>72</v>
      </c>
      <c r="AY114" s="237" t="s">
        <v>142</v>
      </c>
    </row>
    <row r="115" s="14" customFormat="1">
      <c r="A115" s="14"/>
      <c r="B115" s="238"/>
      <c r="C115" s="239"/>
      <c r="D115" s="228" t="s">
        <v>153</v>
      </c>
      <c r="E115" s="240" t="s">
        <v>19</v>
      </c>
      <c r="F115" s="241" t="s">
        <v>156</v>
      </c>
      <c r="G115" s="239"/>
      <c r="H115" s="242">
        <v>7.7000000000000002</v>
      </c>
      <c r="I115" s="243"/>
      <c r="J115" s="239"/>
      <c r="K115" s="239"/>
      <c r="L115" s="244"/>
      <c r="M115" s="245"/>
      <c r="N115" s="246"/>
      <c r="O115" s="246"/>
      <c r="P115" s="246"/>
      <c r="Q115" s="246"/>
      <c r="R115" s="246"/>
      <c r="S115" s="246"/>
      <c r="T115" s="24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8" t="s">
        <v>153</v>
      </c>
      <c r="AU115" s="248" t="s">
        <v>82</v>
      </c>
      <c r="AV115" s="14" t="s">
        <v>149</v>
      </c>
      <c r="AW115" s="14" t="s">
        <v>33</v>
      </c>
      <c r="AX115" s="14" t="s">
        <v>80</v>
      </c>
      <c r="AY115" s="248" t="s">
        <v>142</v>
      </c>
    </row>
    <row r="116" s="2" customFormat="1" ht="24.15" customHeight="1">
      <c r="A116" s="41"/>
      <c r="B116" s="42"/>
      <c r="C116" s="208" t="s">
        <v>187</v>
      </c>
      <c r="D116" s="208" t="s">
        <v>144</v>
      </c>
      <c r="E116" s="209" t="s">
        <v>188</v>
      </c>
      <c r="F116" s="210" t="s">
        <v>189</v>
      </c>
      <c r="G116" s="211" t="s">
        <v>190</v>
      </c>
      <c r="H116" s="212">
        <v>2</v>
      </c>
      <c r="I116" s="213"/>
      <c r="J116" s="214">
        <f>ROUND(I116*H116,2)</f>
        <v>0</v>
      </c>
      <c r="K116" s="210" t="s">
        <v>148</v>
      </c>
      <c r="L116" s="47"/>
      <c r="M116" s="215" t="s">
        <v>19</v>
      </c>
      <c r="N116" s="216" t="s">
        <v>43</v>
      </c>
      <c r="O116" s="87"/>
      <c r="P116" s="217">
        <f>O116*H116</f>
        <v>0</v>
      </c>
      <c r="Q116" s="217">
        <v>0.00064999999999999997</v>
      </c>
      <c r="R116" s="217">
        <f>Q116*H116</f>
        <v>0.0012999999999999999</v>
      </c>
      <c r="S116" s="217">
        <v>0</v>
      </c>
      <c r="T116" s="218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9" t="s">
        <v>149</v>
      </c>
      <c r="AT116" s="219" t="s">
        <v>144</v>
      </c>
      <c r="AU116" s="219" t="s">
        <v>82</v>
      </c>
      <c r="AY116" s="20" t="s">
        <v>142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20" t="s">
        <v>80</v>
      </c>
      <c r="BK116" s="220">
        <f>ROUND(I116*H116,2)</f>
        <v>0</v>
      </c>
      <c r="BL116" s="20" t="s">
        <v>149</v>
      </c>
      <c r="BM116" s="219" t="s">
        <v>191</v>
      </c>
    </row>
    <row r="117" s="2" customFormat="1">
      <c r="A117" s="41"/>
      <c r="B117" s="42"/>
      <c r="C117" s="43"/>
      <c r="D117" s="221" t="s">
        <v>151</v>
      </c>
      <c r="E117" s="43"/>
      <c r="F117" s="222" t="s">
        <v>192</v>
      </c>
      <c r="G117" s="43"/>
      <c r="H117" s="43"/>
      <c r="I117" s="223"/>
      <c r="J117" s="43"/>
      <c r="K117" s="43"/>
      <c r="L117" s="47"/>
      <c r="M117" s="224"/>
      <c r="N117" s="225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151</v>
      </c>
      <c r="AU117" s="20" t="s">
        <v>82</v>
      </c>
    </row>
    <row r="118" s="2" customFormat="1" ht="24.15" customHeight="1">
      <c r="A118" s="41"/>
      <c r="B118" s="42"/>
      <c r="C118" s="208" t="s">
        <v>193</v>
      </c>
      <c r="D118" s="208" t="s">
        <v>144</v>
      </c>
      <c r="E118" s="209" t="s">
        <v>194</v>
      </c>
      <c r="F118" s="210" t="s">
        <v>195</v>
      </c>
      <c r="G118" s="211" t="s">
        <v>190</v>
      </c>
      <c r="H118" s="212">
        <v>2</v>
      </c>
      <c r="I118" s="213"/>
      <c r="J118" s="214">
        <f>ROUND(I118*H118,2)</f>
        <v>0</v>
      </c>
      <c r="K118" s="210" t="s">
        <v>148</v>
      </c>
      <c r="L118" s="47"/>
      <c r="M118" s="215" t="s">
        <v>19</v>
      </c>
      <c r="N118" s="216" t="s">
        <v>43</v>
      </c>
      <c r="O118" s="87"/>
      <c r="P118" s="217">
        <f>O118*H118</f>
        <v>0</v>
      </c>
      <c r="Q118" s="217">
        <v>0</v>
      </c>
      <c r="R118" s="217">
        <f>Q118*H118</f>
        <v>0</v>
      </c>
      <c r="S118" s="217">
        <v>0</v>
      </c>
      <c r="T118" s="218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9" t="s">
        <v>149</v>
      </c>
      <c r="AT118" s="219" t="s">
        <v>144</v>
      </c>
      <c r="AU118" s="219" t="s">
        <v>82</v>
      </c>
      <c r="AY118" s="20" t="s">
        <v>142</v>
      </c>
      <c r="BE118" s="220">
        <f>IF(N118="základní",J118,0)</f>
        <v>0</v>
      </c>
      <c r="BF118" s="220">
        <f>IF(N118="snížená",J118,0)</f>
        <v>0</v>
      </c>
      <c r="BG118" s="220">
        <f>IF(N118="zákl. přenesená",J118,0)</f>
        <v>0</v>
      </c>
      <c r="BH118" s="220">
        <f>IF(N118="sníž. přenesená",J118,0)</f>
        <v>0</v>
      </c>
      <c r="BI118" s="220">
        <f>IF(N118="nulová",J118,0)</f>
        <v>0</v>
      </c>
      <c r="BJ118" s="20" t="s">
        <v>80</v>
      </c>
      <c r="BK118" s="220">
        <f>ROUND(I118*H118,2)</f>
        <v>0</v>
      </c>
      <c r="BL118" s="20" t="s">
        <v>149</v>
      </c>
      <c r="BM118" s="219" t="s">
        <v>196</v>
      </c>
    </row>
    <row r="119" s="2" customFormat="1">
      <c r="A119" s="41"/>
      <c r="B119" s="42"/>
      <c r="C119" s="43"/>
      <c r="D119" s="221" t="s">
        <v>151</v>
      </c>
      <c r="E119" s="43"/>
      <c r="F119" s="222" t="s">
        <v>197</v>
      </c>
      <c r="G119" s="43"/>
      <c r="H119" s="43"/>
      <c r="I119" s="223"/>
      <c r="J119" s="43"/>
      <c r="K119" s="43"/>
      <c r="L119" s="47"/>
      <c r="M119" s="224"/>
      <c r="N119" s="225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151</v>
      </c>
      <c r="AU119" s="20" t="s">
        <v>82</v>
      </c>
    </row>
    <row r="120" s="2" customFormat="1" ht="24.15" customHeight="1">
      <c r="A120" s="41"/>
      <c r="B120" s="42"/>
      <c r="C120" s="208" t="s">
        <v>198</v>
      </c>
      <c r="D120" s="208" t="s">
        <v>144</v>
      </c>
      <c r="E120" s="209" t="s">
        <v>199</v>
      </c>
      <c r="F120" s="210" t="s">
        <v>200</v>
      </c>
      <c r="G120" s="211" t="s">
        <v>201</v>
      </c>
      <c r="H120" s="212">
        <v>15</v>
      </c>
      <c r="I120" s="213"/>
      <c r="J120" s="214">
        <f>ROUND(I120*H120,2)</f>
        <v>0</v>
      </c>
      <c r="K120" s="210" t="s">
        <v>148</v>
      </c>
      <c r="L120" s="47"/>
      <c r="M120" s="215" t="s">
        <v>19</v>
      </c>
      <c r="N120" s="216" t="s">
        <v>43</v>
      </c>
      <c r="O120" s="87"/>
      <c r="P120" s="217">
        <f>O120*H120</f>
        <v>0</v>
      </c>
      <c r="Q120" s="217">
        <v>0.00064000000000000005</v>
      </c>
      <c r="R120" s="217">
        <f>Q120*H120</f>
        <v>0.0096000000000000009</v>
      </c>
      <c r="S120" s="217">
        <v>0</v>
      </c>
      <c r="T120" s="218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9" t="s">
        <v>149</v>
      </c>
      <c r="AT120" s="219" t="s">
        <v>144</v>
      </c>
      <c r="AU120" s="219" t="s">
        <v>82</v>
      </c>
      <c r="AY120" s="20" t="s">
        <v>142</v>
      </c>
      <c r="BE120" s="220">
        <f>IF(N120="základní",J120,0)</f>
        <v>0</v>
      </c>
      <c r="BF120" s="220">
        <f>IF(N120="snížená",J120,0)</f>
        <v>0</v>
      </c>
      <c r="BG120" s="220">
        <f>IF(N120="zákl. přenesená",J120,0)</f>
        <v>0</v>
      </c>
      <c r="BH120" s="220">
        <f>IF(N120="sníž. přenesená",J120,0)</f>
        <v>0</v>
      </c>
      <c r="BI120" s="220">
        <f>IF(N120="nulová",J120,0)</f>
        <v>0</v>
      </c>
      <c r="BJ120" s="20" t="s">
        <v>80</v>
      </c>
      <c r="BK120" s="220">
        <f>ROUND(I120*H120,2)</f>
        <v>0</v>
      </c>
      <c r="BL120" s="20" t="s">
        <v>149</v>
      </c>
      <c r="BM120" s="219" t="s">
        <v>202</v>
      </c>
    </row>
    <row r="121" s="2" customFormat="1">
      <c r="A121" s="41"/>
      <c r="B121" s="42"/>
      <c r="C121" s="43"/>
      <c r="D121" s="221" t="s">
        <v>151</v>
      </c>
      <c r="E121" s="43"/>
      <c r="F121" s="222" t="s">
        <v>203</v>
      </c>
      <c r="G121" s="43"/>
      <c r="H121" s="43"/>
      <c r="I121" s="223"/>
      <c r="J121" s="43"/>
      <c r="K121" s="43"/>
      <c r="L121" s="47"/>
      <c r="M121" s="224"/>
      <c r="N121" s="225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151</v>
      </c>
      <c r="AU121" s="20" t="s">
        <v>82</v>
      </c>
    </row>
    <row r="122" s="13" customFormat="1">
      <c r="A122" s="13"/>
      <c r="B122" s="226"/>
      <c r="C122" s="227"/>
      <c r="D122" s="228" t="s">
        <v>153</v>
      </c>
      <c r="E122" s="229" t="s">
        <v>19</v>
      </c>
      <c r="F122" s="230" t="s">
        <v>204</v>
      </c>
      <c r="G122" s="227"/>
      <c r="H122" s="231">
        <v>15</v>
      </c>
      <c r="I122" s="232"/>
      <c r="J122" s="227"/>
      <c r="K122" s="227"/>
      <c r="L122" s="233"/>
      <c r="M122" s="234"/>
      <c r="N122" s="235"/>
      <c r="O122" s="235"/>
      <c r="P122" s="235"/>
      <c r="Q122" s="235"/>
      <c r="R122" s="235"/>
      <c r="S122" s="235"/>
      <c r="T122" s="236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7" t="s">
        <v>153</v>
      </c>
      <c r="AU122" s="237" t="s">
        <v>82</v>
      </c>
      <c r="AV122" s="13" t="s">
        <v>82</v>
      </c>
      <c r="AW122" s="13" t="s">
        <v>33</v>
      </c>
      <c r="AX122" s="13" t="s">
        <v>80</v>
      </c>
      <c r="AY122" s="237" t="s">
        <v>142</v>
      </c>
    </row>
    <row r="123" s="2" customFormat="1" ht="24.15" customHeight="1">
      <c r="A123" s="41"/>
      <c r="B123" s="42"/>
      <c r="C123" s="208" t="s">
        <v>205</v>
      </c>
      <c r="D123" s="208" t="s">
        <v>144</v>
      </c>
      <c r="E123" s="209" t="s">
        <v>206</v>
      </c>
      <c r="F123" s="210" t="s">
        <v>207</v>
      </c>
      <c r="G123" s="211" t="s">
        <v>201</v>
      </c>
      <c r="H123" s="212">
        <v>15</v>
      </c>
      <c r="I123" s="213"/>
      <c r="J123" s="214">
        <f>ROUND(I123*H123,2)</f>
        <v>0</v>
      </c>
      <c r="K123" s="210" t="s">
        <v>148</v>
      </c>
      <c r="L123" s="47"/>
      <c r="M123" s="215" t="s">
        <v>19</v>
      </c>
      <c r="N123" s="216" t="s">
        <v>43</v>
      </c>
      <c r="O123" s="87"/>
      <c r="P123" s="217">
        <f>O123*H123</f>
        <v>0</v>
      </c>
      <c r="Q123" s="217">
        <v>0</v>
      </c>
      <c r="R123" s="217">
        <f>Q123*H123</f>
        <v>0</v>
      </c>
      <c r="S123" s="217">
        <v>0</v>
      </c>
      <c r="T123" s="218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9" t="s">
        <v>149</v>
      </c>
      <c r="AT123" s="219" t="s">
        <v>144</v>
      </c>
      <c r="AU123" s="219" t="s">
        <v>82</v>
      </c>
      <c r="AY123" s="20" t="s">
        <v>142</v>
      </c>
      <c r="BE123" s="220">
        <f>IF(N123="základní",J123,0)</f>
        <v>0</v>
      </c>
      <c r="BF123" s="220">
        <f>IF(N123="snížená",J123,0)</f>
        <v>0</v>
      </c>
      <c r="BG123" s="220">
        <f>IF(N123="zákl. přenesená",J123,0)</f>
        <v>0</v>
      </c>
      <c r="BH123" s="220">
        <f>IF(N123="sníž. přenesená",J123,0)</f>
        <v>0</v>
      </c>
      <c r="BI123" s="220">
        <f>IF(N123="nulová",J123,0)</f>
        <v>0</v>
      </c>
      <c r="BJ123" s="20" t="s">
        <v>80</v>
      </c>
      <c r="BK123" s="220">
        <f>ROUND(I123*H123,2)</f>
        <v>0</v>
      </c>
      <c r="BL123" s="20" t="s">
        <v>149</v>
      </c>
      <c r="BM123" s="219" t="s">
        <v>208</v>
      </c>
    </row>
    <row r="124" s="2" customFormat="1">
      <c r="A124" s="41"/>
      <c r="B124" s="42"/>
      <c r="C124" s="43"/>
      <c r="D124" s="221" t="s">
        <v>151</v>
      </c>
      <c r="E124" s="43"/>
      <c r="F124" s="222" t="s">
        <v>209</v>
      </c>
      <c r="G124" s="43"/>
      <c r="H124" s="43"/>
      <c r="I124" s="223"/>
      <c r="J124" s="43"/>
      <c r="K124" s="43"/>
      <c r="L124" s="47"/>
      <c r="M124" s="224"/>
      <c r="N124" s="225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151</v>
      </c>
      <c r="AU124" s="20" t="s">
        <v>82</v>
      </c>
    </row>
    <row r="125" s="2" customFormat="1" ht="24.15" customHeight="1">
      <c r="A125" s="41"/>
      <c r="B125" s="42"/>
      <c r="C125" s="208" t="s">
        <v>210</v>
      </c>
      <c r="D125" s="208" t="s">
        <v>144</v>
      </c>
      <c r="E125" s="209" t="s">
        <v>211</v>
      </c>
      <c r="F125" s="210" t="s">
        <v>212</v>
      </c>
      <c r="G125" s="211" t="s">
        <v>165</v>
      </c>
      <c r="H125" s="212">
        <v>914.39999999999998</v>
      </c>
      <c r="I125" s="213"/>
      <c r="J125" s="214">
        <f>ROUND(I125*H125,2)</f>
        <v>0</v>
      </c>
      <c r="K125" s="210" t="s">
        <v>148</v>
      </c>
      <c r="L125" s="47"/>
      <c r="M125" s="215" t="s">
        <v>19</v>
      </c>
      <c r="N125" s="216" t="s">
        <v>43</v>
      </c>
      <c r="O125" s="87"/>
      <c r="P125" s="217">
        <f>O125*H125</f>
        <v>0</v>
      </c>
      <c r="Q125" s="217">
        <v>0.00014999999999999999</v>
      </c>
      <c r="R125" s="217">
        <f>Q125*H125</f>
        <v>0.13715999999999998</v>
      </c>
      <c r="S125" s="217">
        <v>0</v>
      </c>
      <c r="T125" s="218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9" t="s">
        <v>149</v>
      </c>
      <c r="AT125" s="219" t="s">
        <v>144</v>
      </c>
      <c r="AU125" s="219" t="s">
        <v>82</v>
      </c>
      <c r="AY125" s="20" t="s">
        <v>142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0" t="s">
        <v>80</v>
      </c>
      <c r="BK125" s="220">
        <f>ROUND(I125*H125,2)</f>
        <v>0</v>
      </c>
      <c r="BL125" s="20" t="s">
        <v>149</v>
      </c>
      <c r="BM125" s="219" t="s">
        <v>213</v>
      </c>
    </row>
    <row r="126" s="2" customFormat="1">
      <c r="A126" s="41"/>
      <c r="B126" s="42"/>
      <c r="C126" s="43"/>
      <c r="D126" s="221" t="s">
        <v>151</v>
      </c>
      <c r="E126" s="43"/>
      <c r="F126" s="222" t="s">
        <v>214</v>
      </c>
      <c r="G126" s="43"/>
      <c r="H126" s="43"/>
      <c r="I126" s="223"/>
      <c r="J126" s="43"/>
      <c r="K126" s="43"/>
      <c r="L126" s="47"/>
      <c r="M126" s="224"/>
      <c r="N126" s="225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151</v>
      </c>
      <c r="AU126" s="20" t="s">
        <v>82</v>
      </c>
    </row>
    <row r="127" s="13" customFormat="1">
      <c r="A127" s="13"/>
      <c r="B127" s="226"/>
      <c r="C127" s="227"/>
      <c r="D127" s="228" t="s">
        <v>153</v>
      </c>
      <c r="E127" s="229" t="s">
        <v>19</v>
      </c>
      <c r="F127" s="230" t="s">
        <v>215</v>
      </c>
      <c r="G127" s="227"/>
      <c r="H127" s="231">
        <v>914.39999999999998</v>
      </c>
      <c r="I127" s="232"/>
      <c r="J127" s="227"/>
      <c r="K127" s="227"/>
      <c r="L127" s="233"/>
      <c r="M127" s="234"/>
      <c r="N127" s="235"/>
      <c r="O127" s="235"/>
      <c r="P127" s="235"/>
      <c r="Q127" s="235"/>
      <c r="R127" s="235"/>
      <c r="S127" s="235"/>
      <c r="T127" s="23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7" t="s">
        <v>153</v>
      </c>
      <c r="AU127" s="237" t="s">
        <v>82</v>
      </c>
      <c r="AV127" s="13" t="s">
        <v>82</v>
      </c>
      <c r="AW127" s="13" t="s">
        <v>33</v>
      </c>
      <c r="AX127" s="13" t="s">
        <v>72</v>
      </c>
      <c r="AY127" s="237" t="s">
        <v>142</v>
      </c>
    </row>
    <row r="128" s="14" customFormat="1">
      <c r="A128" s="14"/>
      <c r="B128" s="238"/>
      <c r="C128" s="239"/>
      <c r="D128" s="228" t="s">
        <v>153</v>
      </c>
      <c r="E128" s="240" t="s">
        <v>19</v>
      </c>
      <c r="F128" s="241" t="s">
        <v>156</v>
      </c>
      <c r="G128" s="239"/>
      <c r="H128" s="242">
        <v>914.39999999999998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8" t="s">
        <v>153</v>
      </c>
      <c r="AU128" s="248" t="s">
        <v>82</v>
      </c>
      <c r="AV128" s="14" t="s">
        <v>149</v>
      </c>
      <c r="AW128" s="14" t="s">
        <v>33</v>
      </c>
      <c r="AX128" s="14" t="s">
        <v>80</v>
      </c>
      <c r="AY128" s="248" t="s">
        <v>142</v>
      </c>
    </row>
    <row r="129" s="2" customFormat="1" ht="24.15" customHeight="1">
      <c r="A129" s="41"/>
      <c r="B129" s="42"/>
      <c r="C129" s="208" t="s">
        <v>216</v>
      </c>
      <c r="D129" s="208" t="s">
        <v>144</v>
      </c>
      <c r="E129" s="209" t="s">
        <v>217</v>
      </c>
      <c r="F129" s="210" t="s">
        <v>218</v>
      </c>
      <c r="G129" s="211" t="s">
        <v>165</v>
      </c>
      <c r="H129" s="212">
        <v>914.39999999999998</v>
      </c>
      <c r="I129" s="213"/>
      <c r="J129" s="214">
        <f>ROUND(I129*H129,2)</f>
        <v>0</v>
      </c>
      <c r="K129" s="210" t="s">
        <v>148</v>
      </c>
      <c r="L129" s="47"/>
      <c r="M129" s="215" t="s">
        <v>19</v>
      </c>
      <c r="N129" s="216" t="s">
        <v>43</v>
      </c>
      <c r="O129" s="87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9" t="s">
        <v>149</v>
      </c>
      <c r="AT129" s="219" t="s">
        <v>144</v>
      </c>
      <c r="AU129" s="219" t="s">
        <v>82</v>
      </c>
      <c r="AY129" s="20" t="s">
        <v>142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0" t="s">
        <v>80</v>
      </c>
      <c r="BK129" s="220">
        <f>ROUND(I129*H129,2)</f>
        <v>0</v>
      </c>
      <c r="BL129" s="20" t="s">
        <v>149</v>
      </c>
      <c r="BM129" s="219" t="s">
        <v>219</v>
      </c>
    </row>
    <row r="130" s="2" customFormat="1">
      <c r="A130" s="41"/>
      <c r="B130" s="42"/>
      <c r="C130" s="43"/>
      <c r="D130" s="221" t="s">
        <v>151</v>
      </c>
      <c r="E130" s="43"/>
      <c r="F130" s="222" t="s">
        <v>220</v>
      </c>
      <c r="G130" s="43"/>
      <c r="H130" s="43"/>
      <c r="I130" s="223"/>
      <c r="J130" s="43"/>
      <c r="K130" s="43"/>
      <c r="L130" s="47"/>
      <c r="M130" s="224"/>
      <c r="N130" s="225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151</v>
      </c>
      <c r="AU130" s="20" t="s">
        <v>82</v>
      </c>
    </row>
    <row r="131" s="2" customFormat="1" ht="16.5" customHeight="1">
      <c r="A131" s="41"/>
      <c r="B131" s="42"/>
      <c r="C131" s="208" t="s">
        <v>221</v>
      </c>
      <c r="D131" s="208" t="s">
        <v>144</v>
      </c>
      <c r="E131" s="209" t="s">
        <v>222</v>
      </c>
      <c r="F131" s="210" t="s">
        <v>223</v>
      </c>
      <c r="G131" s="211" t="s">
        <v>165</v>
      </c>
      <c r="H131" s="212">
        <v>3.2000000000000002</v>
      </c>
      <c r="I131" s="213"/>
      <c r="J131" s="214">
        <f>ROUND(I131*H131,2)</f>
        <v>0</v>
      </c>
      <c r="K131" s="210" t="s">
        <v>148</v>
      </c>
      <c r="L131" s="47"/>
      <c r="M131" s="215" t="s">
        <v>19</v>
      </c>
      <c r="N131" s="216" t="s">
        <v>43</v>
      </c>
      <c r="O131" s="87"/>
      <c r="P131" s="217">
        <f>O131*H131</f>
        <v>0</v>
      </c>
      <c r="Q131" s="217">
        <v>0.00046999999999999999</v>
      </c>
      <c r="R131" s="217">
        <f>Q131*H131</f>
        <v>0.0015040000000000001</v>
      </c>
      <c r="S131" s="217">
        <v>0</v>
      </c>
      <c r="T131" s="218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9" t="s">
        <v>149</v>
      </c>
      <c r="AT131" s="219" t="s">
        <v>144</v>
      </c>
      <c r="AU131" s="219" t="s">
        <v>82</v>
      </c>
      <c r="AY131" s="20" t="s">
        <v>142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0" t="s">
        <v>80</v>
      </c>
      <c r="BK131" s="220">
        <f>ROUND(I131*H131,2)</f>
        <v>0</v>
      </c>
      <c r="BL131" s="20" t="s">
        <v>149</v>
      </c>
      <c r="BM131" s="219" t="s">
        <v>224</v>
      </c>
    </row>
    <row r="132" s="2" customFormat="1">
      <c r="A132" s="41"/>
      <c r="B132" s="42"/>
      <c r="C132" s="43"/>
      <c r="D132" s="221" t="s">
        <v>151</v>
      </c>
      <c r="E132" s="43"/>
      <c r="F132" s="222" t="s">
        <v>225</v>
      </c>
      <c r="G132" s="43"/>
      <c r="H132" s="43"/>
      <c r="I132" s="223"/>
      <c r="J132" s="43"/>
      <c r="K132" s="43"/>
      <c r="L132" s="47"/>
      <c r="M132" s="224"/>
      <c r="N132" s="225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151</v>
      </c>
      <c r="AU132" s="20" t="s">
        <v>82</v>
      </c>
    </row>
    <row r="133" s="2" customFormat="1" ht="16.5" customHeight="1">
      <c r="A133" s="41"/>
      <c r="B133" s="42"/>
      <c r="C133" s="208" t="s">
        <v>226</v>
      </c>
      <c r="D133" s="208" t="s">
        <v>144</v>
      </c>
      <c r="E133" s="209" t="s">
        <v>227</v>
      </c>
      <c r="F133" s="210" t="s">
        <v>228</v>
      </c>
      <c r="G133" s="211" t="s">
        <v>165</v>
      </c>
      <c r="H133" s="212">
        <v>3.2000000000000002</v>
      </c>
      <c r="I133" s="213"/>
      <c r="J133" s="214">
        <f>ROUND(I133*H133,2)</f>
        <v>0</v>
      </c>
      <c r="K133" s="210" t="s">
        <v>148</v>
      </c>
      <c r="L133" s="47"/>
      <c r="M133" s="215" t="s">
        <v>19</v>
      </c>
      <c r="N133" s="216" t="s">
        <v>43</v>
      </c>
      <c r="O133" s="87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9" t="s">
        <v>149</v>
      </c>
      <c r="AT133" s="219" t="s">
        <v>144</v>
      </c>
      <c r="AU133" s="219" t="s">
        <v>82</v>
      </c>
      <c r="AY133" s="20" t="s">
        <v>142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0" t="s">
        <v>80</v>
      </c>
      <c r="BK133" s="220">
        <f>ROUND(I133*H133,2)</f>
        <v>0</v>
      </c>
      <c r="BL133" s="20" t="s">
        <v>149</v>
      </c>
      <c r="BM133" s="219" t="s">
        <v>229</v>
      </c>
    </row>
    <row r="134" s="2" customFormat="1">
      <c r="A134" s="41"/>
      <c r="B134" s="42"/>
      <c r="C134" s="43"/>
      <c r="D134" s="221" t="s">
        <v>151</v>
      </c>
      <c r="E134" s="43"/>
      <c r="F134" s="222" t="s">
        <v>230</v>
      </c>
      <c r="G134" s="43"/>
      <c r="H134" s="43"/>
      <c r="I134" s="223"/>
      <c r="J134" s="43"/>
      <c r="K134" s="43"/>
      <c r="L134" s="47"/>
      <c r="M134" s="224"/>
      <c r="N134" s="225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151</v>
      </c>
      <c r="AU134" s="20" t="s">
        <v>82</v>
      </c>
    </row>
    <row r="135" s="2" customFormat="1" ht="16.5" customHeight="1">
      <c r="A135" s="41"/>
      <c r="B135" s="42"/>
      <c r="C135" s="208" t="s">
        <v>8</v>
      </c>
      <c r="D135" s="208" t="s">
        <v>144</v>
      </c>
      <c r="E135" s="209" t="s">
        <v>231</v>
      </c>
      <c r="F135" s="210" t="s">
        <v>232</v>
      </c>
      <c r="G135" s="211" t="s">
        <v>92</v>
      </c>
      <c r="H135" s="212">
        <v>8.3160000000000007</v>
      </c>
      <c r="I135" s="213"/>
      <c r="J135" s="214">
        <f>ROUND(I135*H135,2)</f>
        <v>0</v>
      </c>
      <c r="K135" s="210" t="s">
        <v>148</v>
      </c>
      <c r="L135" s="47"/>
      <c r="M135" s="215" t="s">
        <v>19</v>
      </c>
      <c r="N135" s="216" t="s">
        <v>43</v>
      </c>
      <c r="O135" s="87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9" t="s">
        <v>149</v>
      </c>
      <c r="AT135" s="219" t="s">
        <v>144</v>
      </c>
      <c r="AU135" s="219" t="s">
        <v>82</v>
      </c>
      <c r="AY135" s="20" t="s">
        <v>142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20" t="s">
        <v>80</v>
      </c>
      <c r="BK135" s="220">
        <f>ROUND(I135*H135,2)</f>
        <v>0</v>
      </c>
      <c r="BL135" s="20" t="s">
        <v>149</v>
      </c>
      <c r="BM135" s="219" t="s">
        <v>233</v>
      </c>
    </row>
    <row r="136" s="2" customFormat="1">
      <c r="A136" s="41"/>
      <c r="B136" s="42"/>
      <c r="C136" s="43"/>
      <c r="D136" s="221" t="s">
        <v>151</v>
      </c>
      <c r="E136" s="43"/>
      <c r="F136" s="222" t="s">
        <v>234</v>
      </c>
      <c r="G136" s="43"/>
      <c r="H136" s="43"/>
      <c r="I136" s="223"/>
      <c r="J136" s="43"/>
      <c r="K136" s="43"/>
      <c r="L136" s="47"/>
      <c r="M136" s="224"/>
      <c r="N136" s="225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151</v>
      </c>
      <c r="AU136" s="20" t="s">
        <v>82</v>
      </c>
    </row>
    <row r="137" s="15" customFormat="1">
      <c r="A137" s="15"/>
      <c r="B137" s="249"/>
      <c r="C137" s="250"/>
      <c r="D137" s="228" t="s">
        <v>153</v>
      </c>
      <c r="E137" s="251" t="s">
        <v>19</v>
      </c>
      <c r="F137" s="252" t="s">
        <v>235</v>
      </c>
      <c r="G137" s="250"/>
      <c r="H137" s="251" t="s">
        <v>19</v>
      </c>
      <c r="I137" s="253"/>
      <c r="J137" s="250"/>
      <c r="K137" s="250"/>
      <c r="L137" s="254"/>
      <c r="M137" s="255"/>
      <c r="N137" s="256"/>
      <c r="O137" s="256"/>
      <c r="P137" s="256"/>
      <c r="Q137" s="256"/>
      <c r="R137" s="256"/>
      <c r="S137" s="256"/>
      <c r="T137" s="257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8" t="s">
        <v>153</v>
      </c>
      <c r="AU137" s="258" t="s">
        <v>82</v>
      </c>
      <c r="AV137" s="15" t="s">
        <v>80</v>
      </c>
      <c r="AW137" s="15" t="s">
        <v>33</v>
      </c>
      <c r="AX137" s="15" t="s">
        <v>72</v>
      </c>
      <c r="AY137" s="258" t="s">
        <v>142</v>
      </c>
    </row>
    <row r="138" s="13" customFormat="1">
      <c r="A138" s="13"/>
      <c r="B138" s="226"/>
      <c r="C138" s="227"/>
      <c r="D138" s="228" t="s">
        <v>153</v>
      </c>
      <c r="E138" s="229" t="s">
        <v>19</v>
      </c>
      <c r="F138" s="230" t="s">
        <v>236</v>
      </c>
      <c r="G138" s="227"/>
      <c r="H138" s="231">
        <v>8.3160000000000007</v>
      </c>
      <c r="I138" s="232"/>
      <c r="J138" s="227"/>
      <c r="K138" s="227"/>
      <c r="L138" s="233"/>
      <c r="M138" s="234"/>
      <c r="N138" s="235"/>
      <c r="O138" s="235"/>
      <c r="P138" s="235"/>
      <c r="Q138" s="235"/>
      <c r="R138" s="235"/>
      <c r="S138" s="235"/>
      <c r="T138" s="23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7" t="s">
        <v>153</v>
      </c>
      <c r="AU138" s="237" t="s">
        <v>82</v>
      </c>
      <c r="AV138" s="13" t="s">
        <v>82</v>
      </c>
      <c r="AW138" s="13" t="s">
        <v>33</v>
      </c>
      <c r="AX138" s="13" t="s">
        <v>80</v>
      </c>
      <c r="AY138" s="237" t="s">
        <v>142</v>
      </c>
    </row>
    <row r="139" s="2" customFormat="1" ht="33" customHeight="1">
      <c r="A139" s="41"/>
      <c r="B139" s="42"/>
      <c r="C139" s="208" t="s">
        <v>237</v>
      </c>
      <c r="D139" s="208" t="s">
        <v>144</v>
      </c>
      <c r="E139" s="209" t="s">
        <v>238</v>
      </c>
      <c r="F139" s="210" t="s">
        <v>239</v>
      </c>
      <c r="G139" s="211" t="s">
        <v>92</v>
      </c>
      <c r="H139" s="212">
        <v>2.3500000000000001</v>
      </c>
      <c r="I139" s="213"/>
      <c r="J139" s="214">
        <f>ROUND(I139*H139,2)</f>
        <v>0</v>
      </c>
      <c r="K139" s="210" t="s">
        <v>148</v>
      </c>
      <c r="L139" s="47"/>
      <c r="M139" s="215" t="s">
        <v>19</v>
      </c>
      <c r="N139" s="216" t="s">
        <v>43</v>
      </c>
      <c r="O139" s="87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9" t="s">
        <v>149</v>
      </c>
      <c r="AT139" s="219" t="s">
        <v>144</v>
      </c>
      <c r="AU139" s="219" t="s">
        <v>82</v>
      </c>
      <c r="AY139" s="20" t="s">
        <v>142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20" t="s">
        <v>80</v>
      </c>
      <c r="BK139" s="220">
        <f>ROUND(I139*H139,2)</f>
        <v>0</v>
      </c>
      <c r="BL139" s="20" t="s">
        <v>149</v>
      </c>
      <c r="BM139" s="219" t="s">
        <v>240</v>
      </c>
    </row>
    <row r="140" s="2" customFormat="1">
      <c r="A140" s="41"/>
      <c r="B140" s="42"/>
      <c r="C140" s="43"/>
      <c r="D140" s="221" t="s">
        <v>151</v>
      </c>
      <c r="E140" s="43"/>
      <c r="F140" s="222" t="s">
        <v>241</v>
      </c>
      <c r="G140" s="43"/>
      <c r="H140" s="43"/>
      <c r="I140" s="223"/>
      <c r="J140" s="43"/>
      <c r="K140" s="43"/>
      <c r="L140" s="47"/>
      <c r="M140" s="224"/>
      <c r="N140" s="225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151</v>
      </c>
      <c r="AU140" s="20" t="s">
        <v>82</v>
      </c>
    </row>
    <row r="141" s="15" customFormat="1">
      <c r="A141" s="15"/>
      <c r="B141" s="249"/>
      <c r="C141" s="250"/>
      <c r="D141" s="228" t="s">
        <v>153</v>
      </c>
      <c r="E141" s="251" t="s">
        <v>19</v>
      </c>
      <c r="F141" s="252" t="s">
        <v>242</v>
      </c>
      <c r="G141" s="250"/>
      <c r="H141" s="251" t="s">
        <v>19</v>
      </c>
      <c r="I141" s="253"/>
      <c r="J141" s="250"/>
      <c r="K141" s="250"/>
      <c r="L141" s="254"/>
      <c r="M141" s="255"/>
      <c r="N141" s="256"/>
      <c r="O141" s="256"/>
      <c r="P141" s="256"/>
      <c r="Q141" s="256"/>
      <c r="R141" s="256"/>
      <c r="S141" s="256"/>
      <c r="T141" s="257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8" t="s">
        <v>153</v>
      </c>
      <c r="AU141" s="258" t="s">
        <v>82</v>
      </c>
      <c r="AV141" s="15" t="s">
        <v>80</v>
      </c>
      <c r="AW141" s="15" t="s">
        <v>33</v>
      </c>
      <c r="AX141" s="15" t="s">
        <v>72</v>
      </c>
      <c r="AY141" s="258" t="s">
        <v>142</v>
      </c>
    </row>
    <row r="142" s="15" customFormat="1">
      <c r="A142" s="15"/>
      <c r="B142" s="249"/>
      <c r="C142" s="250"/>
      <c r="D142" s="228" t="s">
        <v>153</v>
      </c>
      <c r="E142" s="251" t="s">
        <v>19</v>
      </c>
      <c r="F142" s="252" t="s">
        <v>243</v>
      </c>
      <c r="G142" s="250"/>
      <c r="H142" s="251" t="s">
        <v>19</v>
      </c>
      <c r="I142" s="253"/>
      <c r="J142" s="250"/>
      <c r="K142" s="250"/>
      <c r="L142" s="254"/>
      <c r="M142" s="255"/>
      <c r="N142" s="256"/>
      <c r="O142" s="256"/>
      <c r="P142" s="256"/>
      <c r="Q142" s="256"/>
      <c r="R142" s="256"/>
      <c r="S142" s="256"/>
      <c r="T142" s="257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8" t="s">
        <v>153</v>
      </c>
      <c r="AU142" s="258" t="s">
        <v>82</v>
      </c>
      <c r="AV142" s="15" t="s">
        <v>80</v>
      </c>
      <c r="AW142" s="15" t="s">
        <v>33</v>
      </c>
      <c r="AX142" s="15" t="s">
        <v>72</v>
      </c>
      <c r="AY142" s="258" t="s">
        <v>142</v>
      </c>
    </row>
    <row r="143" s="13" customFormat="1">
      <c r="A143" s="13"/>
      <c r="B143" s="226"/>
      <c r="C143" s="227"/>
      <c r="D143" s="228" t="s">
        <v>153</v>
      </c>
      <c r="E143" s="230" t="s">
        <v>19</v>
      </c>
      <c r="F143" s="259" t="s">
        <v>103</v>
      </c>
      <c r="G143" s="227"/>
      <c r="H143" s="231">
        <v>2.3500000000000001</v>
      </c>
      <c r="I143" s="232"/>
      <c r="J143" s="227"/>
      <c r="K143" s="227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153</v>
      </c>
      <c r="AU143" s="237" t="s">
        <v>82</v>
      </c>
      <c r="AV143" s="13" t="s">
        <v>82</v>
      </c>
      <c r="AW143" s="13" t="s">
        <v>33</v>
      </c>
      <c r="AX143" s="13" t="s">
        <v>80</v>
      </c>
      <c r="AY143" s="237" t="s">
        <v>142</v>
      </c>
    </row>
    <row r="144" s="2" customFormat="1" ht="24.15" customHeight="1">
      <c r="A144" s="41"/>
      <c r="B144" s="42"/>
      <c r="C144" s="208" t="s">
        <v>244</v>
      </c>
      <c r="D144" s="208" t="s">
        <v>144</v>
      </c>
      <c r="E144" s="209" t="s">
        <v>245</v>
      </c>
      <c r="F144" s="210" t="s">
        <v>246</v>
      </c>
      <c r="G144" s="211" t="s">
        <v>92</v>
      </c>
      <c r="H144" s="212">
        <v>199.03100000000001</v>
      </c>
      <c r="I144" s="213"/>
      <c r="J144" s="214">
        <f>ROUND(I144*H144,2)</f>
        <v>0</v>
      </c>
      <c r="K144" s="210" t="s">
        <v>148</v>
      </c>
      <c r="L144" s="47"/>
      <c r="M144" s="215" t="s">
        <v>19</v>
      </c>
      <c r="N144" s="216" t="s">
        <v>43</v>
      </c>
      <c r="O144" s="87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9" t="s">
        <v>149</v>
      </c>
      <c r="AT144" s="219" t="s">
        <v>144</v>
      </c>
      <c r="AU144" s="219" t="s">
        <v>82</v>
      </c>
      <c r="AY144" s="20" t="s">
        <v>142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20" t="s">
        <v>80</v>
      </c>
      <c r="BK144" s="220">
        <f>ROUND(I144*H144,2)</f>
        <v>0</v>
      </c>
      <c r="BL144" s="20" t="s">
        <v>149</v>
      </c>
      <c r="BM144" s="219" t="s">
        <v>247</v>
      </c>
    </row>
    <row r="145" s="2" customFormat="1">
      <c r="A145" s="41"/>
      <c r="B145" s="42"/>
      <c r="C145" s="43"/>
      <c r="D145" s="221" t="s">
        <v>151</v>
      </c>
      <c r="E145" s="43"/>
      <c r="F145" s="222" t="s">
        <v>248</v>
      </c>
      <c r="G145" s="43"/>
      <c r="H145" s="43"/>
      <c r="I145" s="223"/>
      <c r="J145" s="43"/>
      <c r="K145" s="43"/>
      <c r="L145" s="47"/>
      <c r="M145" s="224"/>
      <c r="N145" s="225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151</v>
      </c>
      <c r="AU145" s="20" t="s">
        <v>82</v>
      </c>
    </row>
    <row r="146" s="15" customFormat="1">
      <c r="A146" s="15"/>
      <c r="B146" s="249"/>
      <c r="C146" s="250"/>
      <c r="D146" s="228" t="s">
        <v>153</v>
      </c>
      <c r="E146" s="251" t="s">
        <v>19</v>
      </c>
      <c r="F146" s="252" t="s">
        <v>249</v>
      </c>
      <c r="G146" s="250"/>
      <c r="H146" s="251" t="s">
        <v>19</v>
      </c>
      <c r="I146" s="253"/>
      <c r="J146" s="250"/>
      <c r="K146" s="250"/>
      <c r="L146" s="254"/>
      <c r="M146" s="255"/>
      <c r="N146" s="256"/>
      <c r="O146" s="256"/>
      <c r="P146" s="256"/>
      <c r="Q146" s="256"/>
      <c r="R146" s="256"/>
      <c r="S146" s="256"/>
      <c r="T146" s="257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8" t="s">
        <v>153</v>
      </c>
      <c r="AU146" s="258" t="s">
        <v>82</v>
      </c>
      <c r="AV146" s="15" t="s">
        <v>80</v>
      </c>
      <c r="AW146" s="15" t="s">
        <v>33</v>
      </c>
      <c r="AX146" s="15" t="s">
        <v>72</v>
      </c>
      <c r="AY146" s="258" t="s">
        <v>142</v>
      </c>
    </row>
    <row r="147" s="13" customFormat="1">
      <c r="A147" s="13"/>
      <c r="B147" s="226"/>
      <c r="C147" s="227"/>
      <c r="D147" s="228" t="s">
        <v>153</v>
      </c>
      <c r="E147" s="229" t="s">
        <v>19</v>
      </c>
      <c r="F147" s="230" t="s">
        <v>250</v>
      </c>
      <c r="G147" s="227"/>
      <c r="H147" s="231">
        <v>797.72900000000004</v>
      </c>
      <c r="I147" s="232"/>
      <c r="J147" s="227"/>
      <c r="K147" s="227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153</v>
      </c>
      <c r="AU147" s="237" t="s">
        <v>82</v>
      </c>
      <c r="AV147" s="13" t="s">
        <v>82</v>
      </c>
      <c r="AW147" s="13" t="s">
        <v>33</v>
      </c>
      <c r="AX147" s="13" t="s">
        <v>72</v>
      </c>
      <c r="AY147" s="237" t="s">
        <v>142</v>
      </c>
    </row>
    <row r="148" s="13" customFormat="1">
      <c r="A148" s="13"/>
      <c r="B148" s="226"/>
      <c r="C148" s="227"/>
      <c r="D148" s="228" t="s">
        <v>153</v>
      </c>
      <c r="E148" s="229" t="s">
        <v>19</v>
      </c>
      <c r="F148" s="230" t="s">
        <v>251</v>
      </c>
      <c r="G148" s="227"/>
      <c r="H148" s="231">
        <v>4.2750000000000004</v>
      </c>
      <c r="I148" s="232"/>
      <c r="J148" s="227"/>
      <c r="K148" s="227"/>
      <c r="L148" s="233"/>
      <c r="M148" s="234"/>
      <c r="N148" s="235"/>
      <c r="O148" s="235"/>
      <c r="P148" s="235"/>
      <c r="Q148" s="235"/>
      <c r="R148" s="235"/>
      <c r="S148" s="235"/>
      <c r="T148" s="23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7" t="s">
        <v>153</v>
      </c>
      <c r="AU148" s="237" t="s">
        <v>82</v>
      </c>
      <c r="AV148" s="13" t="s">
        <v>82</v>
      </c>
      <c r="AW148" s="13" t="s">
        <v>33</v>
      </c>
      <c r="AX148" s="13" t="s">
        <v>72</v>
      </c>
      <c r="AY148" s="237" t="s">
        <v>142</v>
      </c>
    </row>
    <row r="149" s="15" customFormat="1">
      <c r="A149" s="15"/>
      <c r="B149" s="249"/>
      <c r="C149" s="250"/>
      <c r="D149" s="228" t="s">
        <v>153</v>
      </c>
      <c r="E149" s="251" t="s">
        <v>19</v>
      </c>
      <c r="F149" s="252" t="s">
        <v>252</v>
      </c>
      <c r="G149" s="250"/>
      <c r="H149" s="251" t="s">
        <v>19</v>
      </c>
      <c r="I149" s="253"/>
      <c r="J149" s="250"/>
      <c r="K149" s="250"/>
      <c r="L149" s="254"/>
      <c r="M149" s="255"/>
      <c r="N149" s="256"/>
      <c r="O149" s="256"/>
      <c r="P149" s="256"/>
      <c r="Q149" s="256"/>
      <c r="R149" s="256"/>
      <c r="S149" s="256"/>
      <c r="T149" s="257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8" t="s">
        <v>153</v>
      </c>
      <c r="AU149" s="258" t="s">
        <v>82</v>
      </c>
      <c r="AV149" s="15" t="s">
        <v>80</v>
      </c>
      <c r="AW149" s="15" t="s">
        <v>33</v>
      </c>
      <c r="AX149" s="15" t="s">
        <v>72</v>
      </c>
      <c r="AY149" s="258" t="s">
        <v>142</v>
      </c>
    </row>
    <row r="150" s="13" customFormat="1">
      <c r="A150" s="13"/>
      <c r="B150" s="226"/>
      <c r="C150" s="227"/>
      <c r="D150" s="228" t="s">
        <v>153</v>
      </c>
      <c r="E150" s="229" t="s">
        <v>19</v>
      </c>
      <c r="F150" s="230" t="s">
        <v>253</v>
      </c>
      <c r="G150" s="227"/>
      <c r="H150" s="231">
        <v>-64.052999999999997</v>
      </c>
      <c r="I150" s="232"/>
      <c r="J150" s="227"/>
      <c r="K150" s="227"/>
      <c r="L150" s="233"/>
      <c r="M150" s="234"/>
      <c r="N150" s="235"/>
      <c r="O150" s="235"/>
      <c r="P150" s="235"/>
      <c r="Q150" s="235"/>
      <c r="R150" s="235"/>
      <c r="S150" s="235"/>
      <c r="T150" s="23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7" t="s">
        <v>153</v>
      </c>
      <c r="AU150" s="237" t="s">
        <v>82</v>
      </c>
      <c r="AV150" s="13" t="s">
        <v>82</v>
      </c>
      <c r="AW150" s="13" t="s">
        <v>33</v>
      </c>
      <c r="AX150" s="13" t="s">
        <v>72</v>
      </c>
      <c r="AY150" s="237" t="s">
        <v>142</v>
      </c>
    </row>
    <row r="151" s="13" customFormat="1">
      <c r="A151" s="13"/>
      <c r="B151" s="226"/>
      <c r="C151" s="227"/>
      <c r="D151" s="228" t="s">
        <v>153</v>
      </c>
      <c r="E151" s="229" t="s">
        <v>19</v>
      </c>
      <c r="F151" s="230" t="s">
        <v>254</v>
      </c>
      <c r="G151" s="227"/>
      <c r="H151" s="231">
        <v>-29.532</v>
      </c>
      <c r="I151" s="232"/>
      <c r="J151" s="227"/>
      <c r="K151" s="227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153</v>
      </c>
      <c r="AU151" s="237" t="s">
        <v>82</v>
      </c>
      <c r="AV151" s="13" t="s">
        <v>82</v>
      </c>
      <c r="AW151" s="13" t="s">
        <v>33</v>
      </c>
      <c r="AX151" s="13" t="s">
        <v>72</v>
      </c>
      <c r="AY151" s="237" t="s">
        <v>142</v>
      </c>
    </row>
    <row r="152" s="13" customFormat="1">
      <c r="A152" s="13"/>
      <c r="B152" s="226"/>
      <c r="C152" s="227"/>
      <c r="D152" s="228" t="s">
        <v>153</v>
      </c>
      <c r="E152" s="229" t="s">
        <v>19</v>
      </c>
      <c r="F152" s="230" t="s">
        <v>255</v>
      </c>
      <c r="G152" s="227"/>
      <c r="H152" s="231">
        <v>-1.0920000000000001</v>
      </c>
      <c r="I152" s="232"/>
      <c r="J152" s="227"/>
      <c r="K152" s="227"/>
      <c r="L152" s="233"/>
      <c r="M152" s="234"/>
      <c r="N152" s="235"/>
      <c r="O152" s="235"/>
      <c r="P152" s="235"/>
      <c r="Q152" s="235"/>
      <c r="R152" s="235"/>
      <c r="S152" s="235"/>
      <c r="T152" s="23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7" t="s">
        <v>153</v>
      </c>
      <c r="AU152" s="237" t="s">
        <v>82</v>
      </c>
      <c r="AV152" s="13" t="s">
        <v>82</v>
      </c>
      <c r="AW152" s="13" t="s">
        <v>33</v>
      </c>
      <c r="AX152" s="13" t="s">
        <v>72</v>
      </c>
      <c r="AY152" s="237" t="s">
        <v>142</v>
      </c>
    </row>
    <row r="153" s="13" customFormat="1">
      <c r="A153" s="13"/>
      <c r="B153" s="226"/>
      <c r="C153" s="227"/>
      <c r="D153" s="228" t="s">
        <v>153</v>
      </c>
      <c r="E153" s="229" t="s">
        <v>19</v>
      </c>
      <c r="F153" s="230" t="s">
        <v>256</v>
      </c>
      <c r="G153" s="227"/>
      <c r="H153" s="231">
        <v>-1.845</v>
      </c>
      <c r="I153" s="232"/>
      <c r="J153" s="227"/>
      <c r="K153" s="227"/>
      <c r="L153" s="233"/>
      <c r="M153" s="234"/>
      <c r="N153" s="235"/>
      <c r="O153" s="235"/>
      <c r="P153" s="235"/>
      <c r="Q153" s="235"/>
      <c r="R153" s="235"/>
      <c r="S153" s="235"/>
      <c r="T153" s="23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7" t="s">
        <v>153</v>
      </c>
      <c r="AU153" s="237" t="s">
        <v>82</v>
      </c>
      <c r="AV153" s="13" t="s">
        <v>82</v>
      </c>
      <c r="AW153" s="13" t="s">
        <v>33</v>
      </c>
      <c r="AX153" s="13" t="s">
        <v>72</v>
      </c>
      <c r="AY153" s="237" t="s">
        <v>142</v>
      </c>
    </row>
    <row r="154" s="13" customFormat="1">
      <c r="A154" s="13"/>
      <c r="B154" s="226"/>
      <c r="C154" s="227"/>
      <c r="D154" s="228" t="s">
        <v>153</v>
      </c>
      <c r="E154" s="229" t="s">
        <v>19</v>
      </c>
      <c r="F154" s="230" t="s">
        <v>257</v>
      </c>
      <c r="G154" s="227"/>
      <c r="H154" s="231">
        <v>-2.3599999999999999</v>
      </c>
      <c r="I154" s="232"/>
      <c r="J154" s="227"/>
      <c r="K154" s="227"/>
      <c r="L154" s="233"/>
      <c r="M154" s="234"/>
      <c r="N154" s="235"/>
      <c r="O154" s="235"/>
      <c r="P154" s="235"/>
      <c r="Q154" s="235"/>
      <c r="R154" s="235"/>
      <c r="S154" s="235"/>
      <c r="T154" s="23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7" t="s">
        <v>153</v>
      </c>
      <c r="AU154" s="237" t="s">
        <v>82</v>
      </c>
      <c r="AV154" s="13" t="s">
        <v>82</v>
      </c>
      <c r="AW154" s="13" t="s">
        <v>33</v>
      </c>
      <c r="AX154" s="13" t="s">
        <v>72</v>
      </c>
      <c r="AY154" s="237" t="s">
        <v>142</v>
      </c>
    </row>
    <row r="155" s="13" customFormat="1">
      <c r="A155" s="13"/>
      <c r="B155" s="226"/>
      <c r="C155" s="227"/>
      <c r="D155" s="228" t="s">
        <v>153</v>
      </c>
      <c r="E155" s="229" t="s">
        <v>19</v>
      </c>
      <c r="F155" s="230" t="s">
        <v>258</v>
      </c>
      <c r="G155" s="227"/>
      <c r="H155" s="231">
        <v>-39.683999999999998</v>
      </c>
      <c r="I155" s="232"/>
      <c r="J155" s="227"/>
      <c r="K155" s="227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153</v>
      </c>
      <c r="AU155" s="237" t="s">
        <v>82</v>
      </c>
      <c r="AV155" s="13" t="s">
        <v>82</v>
      </c>
      <c r="AW155" s="13" t="s">
        <v>33</v>
      </c>
      <c r="AX155" s="13" t="s">
        <v>72</v>
      </c>
      <c r="AY155" s="237" t="s">
        <v>142</v>
      </c>
    </row>
    <row r="156" s="14" customFormat="1">
      <c r="A156" s="14"/>
      <c r="B156" s="238"/>
      <c r="C156" s="239"/>
      <c r="D156" s="228" t="s">
        <v>153</v>
      </c>
      <c r="E156" s="240" t="s">
        <v>49</v>
      </c>
      <c r="F156" s="241" t="s">
        <v>156</v>
      </c>
      <c r="G156" s="239"/>
      <c r="H156" s="242">
        <v>663.43799999999999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8" t="s">
        <v>153</v>
      </c>
      <c r="AU156" s="248" t="s">
        <v>82</v>
      </c>
      <c r="AV156" s="14" t="s">
        <v>149</v>
      </c>
      <c r="AW156" s="14" t="s">
        <v>33</v>
      </c>
      <c r="AX156" s="14" t="s">
        <v>72</v>
      </c>
      <c r="AY156" s="248" t="s">
        <v>142</v>
      </c>
    </row>
    <row r="157" s="13" customFormat="1">
      <c r="A157" s="13"/>
      <c r="B157" s="226"/>
      <c r="C157" s="227"/>
      <c r="D157" s="228" t="s">
        <v>153</v>
      </c>
      <c r="E157" s="229" t="s">
        <v>19</v>
      </c>
      <c r="F157" s="230" t="s">
        <v>259</v>
      </c>
      <c r="G157" s="227"/>
      <c r="H157" s="231">
        <v>199.03100000000001</v>
      </c>
      <c r="I157" s="232"/>
      <c r="J157" s="227"/>
      <c r="K157" s="227"/>
      <c r="L157" s="233"/>
      <c r="M157" s="234"/>
      <c r="N157" s="235"/>
      <c r="O157" s="235"/>
      <c r="P157" s="235"/>
      <c r="Q157" s="235"/>
      <c r="R157" s="235"/>
      <c r="S157" s="235"/>
      <c r="T157" s="23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7" t="s">
        <v>153</v>
      </c>
      <c r="AU157" s="237" t="s">
        <v>82</v>
      </c>
      <c r="AV157" s="13" t="s">
        <v>82</v>
      </c>
      <c r="AW157" s="13" t="s">
        <v>33</v>
      </c>
      <c r="AX157" s="13" t="s">
        <v>80</v>
      </c>
      <c r="AY157" s="237" t="s">
        <v>142</v>
      </c>
    </row>
    <row r="158" s="2" customFormat="1" ht="24.15" customHeight="1">
      <c r="A158" s="41"/>
      <c r="B158" s="42"/>
      <c r="C158" s="208" t="s">
        <v>260</v>
      </c>
      <c r="D158" s="208" t="s">
        <v>144</v>
      </c>
      <c r="E158" s="209" t="s">
        <v>261</v>
      </c>
      <c r="F158" s="210" t="s">
        <v>262</v>
      </c>
      <c r="G158" s="211" t="s">
        <v>92</v>
      </c>
      <c r="H158" s="212">
        <v>66.343999999999994</v>
      </c>
      <c r="I158" s="213"/>
      <c r="J158" s="214">
        <f>ROUND(I158*H158,2)</f>
        <v>0</v>
      </c>
      <c r="K158" s="210" t="s">
        <v>148</v>
      </c>
      <c r="L158" s="47"/>
      <c r="M158" s="215" t="s">
        <v>19</v>
      </c>
      <c r="N158" s="216" t="s">
        <v>43</v>
      </c>
      <c r="O158" s="87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9" t="s">
        <v>149</v>
      </c>
      <c r="AT158" s="219" t="s">
        <v>144</v>
      </c>
      <c r="AU158" s="219" t="s">
        <v>82</v>
      </c>
      <c r="AY158" s="20" t="s">
        <v>142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20" t="s">
        <v>80</v>
      </c>
      <c r="BK158" s="220">
        <f>ROUND(I158*H158,2)</f>
        <v>0</v>
      </c>
      <c r="BL158" s="20" t="s">
        <v>149</v>
      </c>
      <c r="BM158" s="219" t="s">
        <v>263</v>
      </c>
    </row>
    <row r="159" s="2" customFormat="1">
      <c r="A159" s="41"/>
      <c r="B159" s="42"/>
      <c r="C159" s="43"/>
      <c r="D159" s="221" t="s">
        <v>151</v>
      </c>
      <c r="E159" s="43"/>
      <c r="F159" s="222" t="s">
        <v>264</v>
      </c>
      <c r="G159" s="43"/>
      <c r="H159" s="43"/>
      <c r="I159" s="223"/>
      <c r="J159" s="43"/>
      <c r="K159" s="43"/>
      <c r="L159" s="47"/>
      <c r="M159" s="224"/>
      <c r="N159" s="225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151</v>
      </c>
      <c r="AU159" s="20" t="s">
        <v>82</v>
      </c>
    </row>
    <row r="160" s="13" customFormat="1">
      <c r="A160" s="13"/>
      <c r="B160" s="226"/>
      <c r="C160" s="227"/>
      <c r="D160" s="228" t="s">
        <v>153</v>
      </c>
      <c r="E160" s="229" t="s">
        <v>19</v>
      </c>
      <c r="F160" s="230" t="s">
        <v>265</v>
      </c>
      <c r="G160" s="227"/>
      <c r="H160" s="231">
        <v>66.343999999999994</v>
      </c>
      <c r="I160" s="232"/>
      <c r="J160" s="227"/>
      <c r="K160" s="227"/>
      <c r="L160" s="233"/>
      <c r="M160" s="234"/>
      <c r="N160" s="235"/>
      <c r="O160" s="235"/>
      <c r="P160" s="235"/>
      <c r="Q160" s="235"/>
      <c r="R160" s="235"/>
      <c r="S160" s="235"/>
      <c r="T160" s="23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7" t="s">
        <v>153</v>
      </c>
      <c r="AU160" s="237" t="s">
        <v>82</v>
      </c>
      <c r="AV160" s="13" t="s">
        <v>82</v>
      </c>
      <c r="AW160" s="13" t="s">
        <v>33</v>
      </c>
      <c r="AX160" s="13" t="s">
        <v>80</v>
      </c>
      <c r="AY160" s="237" t="s">
        <v>142</v>
      </c>
    </row>
    <row r="161" s="2" customFormat="1" ht="24.15" customHeight="1">
      <c r="A161" s="41"/>
      <c r="B161" s="42"/>
      <c r="C161" s="208" t="s">
        <v>266</v>
      </c>
      <c r="D161" s="208" t="s">
        <v>144</v>
      </c>
      <c r="E161" s="209" t="s">
        <v>267</v>
      </c>
      <c r="F161" s="210" t="s">
        <v>268</v>
      </c>
      <c r="G161" s="211" t="s">
        <v>92</v>
      </c>
      <c r="H161" s="212">
        <v>66.343999999999994</v>
      </c>
      <c r="I161" s="213"/>
      <c r="J161" s="214">
        <f>ROUND(I161*H161,2)</f>
        <v>0</v>
      </c>
      <c r="K161" s="210" t="s">
        <v>148</v>
      </c>
      <c r="L161" s="47"/>
      <c r="M161" s="215" t="s">
        <v>19</v>
      </c>
      <c r="N161" s="216" t="s">
        <v>43</v>
      </c>
      <c r="O161" s="87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9" t="s">
        <v>149</v>
      </c>
      <c r="AT161" s="219" t="s">
        <v>144</v>
      </c>
      <c r="AU161" s="219" t="s">
        <v>82</v>
      </c>
      <c r="AY161" s="20" t="s">
        <v>142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20" t="s">
        <v>80</v>
      </c>
      <c r="BK161" s="220">
        <f>ROUND(I161*H161,2)</f>
        <v>0</v>
      </c>
      <c r="BL161" s="20" t="s">
        <v>149</v>
      </c>
      <c r="BM161" s="219" t="s">
        <v>269</v>
      </c>
    </row>
    <row r="162" s="2" customFormat="1">
      <c r="A162" s="41"/>
      <c r="B162" s="42"/>
      <c r="C162" s="43"/>
      <c r="D162" s="221" t="s">
        <v>151</v>
      </c>
      <c r="E162" s="43"/>
      <c r="F162" s="222" t="s">
        <v>270</v>
      </c>
      <c r="G162" s="43"/>
      <c r="H162" s="43"/>
      <c r="I162" s="223"/>
      <c r="J162" s="43"/>
      <c r="K162" s="43"/>
      <c r="L162" s="47"/>
      <c r="M162" s="224"/>
      <c r="N162" s="225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151</v>
      </c>
      <c r="AU162" s="20" t="s">
        <v>82</v>
      </c>
    </row>
    <row r="163" s="13" customFormat="1">
      <c r="A163" s="13"/>
      <c r="B163" s="226"/>
      <c r="C163" s="227"/>
      <c r="D163" s="228" t="s">
        <v>153</v>
      </c>
      <c r="E163" s="229" t="s">
        <v>19</v>
      </c>
      <c r="F163" s="230" t="s">
        <v>265</v>
      </c>
      <c r="G163" s="227"/>
      <c r="H163" s="231">
        <v>66.343999999999994</v>
      </c>
      <c r="I163" s="232"/>
      <c r="J163" s="227"/>
      <c r="K163" s="227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153</v>
      </c>
      <c r="AU163" s="237" t="s">
        <v>82</v>
      </c>
      <c r="AV163" s="13" t="s">
        <v>82</v>
      </c>
      <c r="AW163" s="13" t="s">
        <v>33</v>
      </c>
      <c r="AX163" s="13" t="s">
        <v>72</v>
      </c>
      <c r="AY163" s="237" t="s">
        <v>142</v>
      </c>
    </row>
    <row r="164" s="14" customFormat="1">
      <c r="A164" s="14"/>
      <c r="B164" s="238"/>
      <c r="C164" s="239"/>
      <c r="D164" s="228" t="s">
        <v>153</v>
      </c>
      <c r="E164" s="240" t="s">
        <v>19</v>
      </c>
      <c r="F164" s="241" t="s">
        <v>156</v>
      </c>
      <c r="G164" s="239"/>
      <c r="H164" s="242">
        <v>66.343999999999994</v>
      </c>
      <c r="I164" s="243"/>
      <c r="J164" s="239"/>
      <c r="K164" s="239"/>
      <c r="L164" s="244"/>
      <c r="M164" s="245"/>
      <c r="N164" s="246"/>
      <c r="O164" s="246"/>
      <c r="P164" s="246"/>
      <c r="Q164" s="246"/>
      <c r="R164" s="246"/>
      <c r="S164" s="246"/>
      <c r="T164" s="24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8" t="s">
        <v>153</v>
      </c>
      <c r="AU164" s="248" t="s">
        <v>82</v>
      </c>
      <c r="AV164" s="14" t="s">
        <v>149</v>
      </c>
      <c r="AW164" s="14" t="s">
        <v>33</v>
      </c>
      <c r="AX164" s="14" t="s">
        <v>80</v>
      </c>
      <c r="AY164" s="248" t="s">
        <v>142</v>
      </c>
    </row>
    <row r="165" s="2" customFormat="1" ht="21.75" customHeight="1">
      <c r="A165" s="41"/>
      <c r="B165" s="42"/>
      <c r="C165" s="208" t="s">
        <v>271</v>
      </c>
      <c r="D165" s="208" t="s">
        <v>144</v>
      </c>
      <c r="E165" s="209" t="s">
        <v>272</v>
      </c>
      <c r="F165" s="210" t="s">
        <v>273</v>
      </c>
      <c r="G165" s="211" t="s">
        <v>201</v>
      </c>
      <c r="H165" s="212">
        <v>1450.4159999999999</v>
      </c>
      <c r="I165" s="213"/>
      <c r="J165" s="214">
        <f>ROUND(I165*H165,2)</f>
        <v>0</v>
      </c>
      <c r="K165" s="210" t="s">
        <v>148</v>
      </c>
      <c r="L165" s="47"/>
      <c r="M165" s="215" t="s">
        <v>19</v>
      </c>
      <c r="N165" s="216" t="s">
        <v>43</v>
      </c>
      <c r="O165" s="87"/>
      <c r="P165" s="217">
        <f>O165*H165</f>
        <v>0</v>
      </c>
      <c r="Q165" s="217">
        <v>0.00084000000000000003</v>
      </c>
      <c r="R165" s="217">
        <f>Q165*H165</f>
        <v>1.2183494399999999</v>
      </c>
      <c r="S165" s="217">
        <v>0</v>
      </c>
      <c r="T165" s="218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9" t="s">
        <v>149</v>
      </c>
      <c r="AT165" s="219" t="s">
        <v>144</v>
      </c>
      <c r="AU165" s="219" t="s">
        <v>82</v>
      </c>
      <c r="AY165" s="20" t="s">
        <v>142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20" t="s">
        <v>80</v>
      </c>
      <c r="BK165" s="220">
        <f>ROUND(I165*H165,2)</f>
        <v>0</v>
      </c>
      <c r="BL165" s="20" t="s">
        <v>149</v>
      </c>
      <c r="BM165" s="219" t="s">
        <v>274</v>
      </c>
    </row>
    <row r="166" s="2" customFormat="1">
      <c r="A166" s="41"/>
      <c r="B166" s="42"/>
      <c r="C166" s="43"/>
      <c r="D166" s="221" t="s">
        <v>151</v>
      </c>
      <c r="E166" s="43"/>
      <c r="F166" s="222" t="s">
        <v>275</v>
      </c>
      <c r="G166" s="43"/>
      <c r="H166" s="43"/>
      <c r="I166" s="223"/>
      <c r="J166" s="43"/>
      <c r="K166" s="43"/>
      <c r="L166" s="47"/>
      <c r="M166" s="224"/>
      <c r="N166" s="225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151</v>
      </c>
      <c r="AU166" s="20" t="s">
        <v>82</v>
      </c>
    </row>
    <row r="167" s="13" customFormat="1">
      <c r="A167" s="13"/>
      <c r="B167" s="226"/>
      <c r="C167" s="227"/>
      <c r="D167" s="228" t="s">
        <v>153</v>
      </c>
      <c r="E167" s="229" t="s">
        <v>19</v>
      </c>
      <c r="F167" s="230" t="s">
        <v>276</v>
      </c>
      <c r="G167" s="227"/>
      <c r="H167" s="231">
        <v>1450.4159999999999</v>
      </c>
      <c r="I167" s="232"/>
      <c r="J167" s="227"/>
      <c r="K167" s="227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153</v>
      </c>
      <c r="AU167" s="237" t="s">
        <v>82</v>
      </c>
      <c r="AV167" s="13" t="s">
        <v>82</v>
      </c>
      <c r="AW167" s="13" t="s">
        <v>33</v>
      </c>
      <c r="AX167" s="13" t="s">
        <v>72</v>
      </c>
      <c r="AY167" s="237" t="s">
        <v>142</v>
      </c>
    </row>
    <row r="168" s="14" customFormat="1">
      <c r="A168" s="14"/>
      <c r="B168" s="238"/>
      <c r="C168" s="239"/>
      <c r="D168" s="228" t="s">
        <v>153</v>
      </c>
      <c r="E168" s="240" t="s">
        <v>19</v>
      </c>
      <c r="F168" s="241" t="s">
        <v>156</v>
      </c>
      <c r="G168" s="239"/>
      <c r="H168" s="242">
        <v>1450.4159999999999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8" t="s">
        <v>153</v>
      </c>
      <c r="AU168" s="248" t="s">
        <v>82</v>
      </c>
      <c r="AV168" s="14" t="s">
        <v>149</v>
      </c>
      <c r="AW168" s="14" t="s">
        <v>33</v>
      </c>
      <c r="AX168" s="14" t="s">
        <v>80</v>
      </c>
      <c r="AY168" s="248" t="s">
        <v>142</v>
      </c>
    </row>
    <row r="169" s="2" customFormat="1" ht="24.15" customHeight="1">
      <c r="A169" s="41"/>
      <c r="B169" s="42"/>
      <c r="C169" s="208" t="s">
        <v>7</v>
      </c>
      <c r="D169" s="208" t="s">
        <v>144</v>
      </c>
      <c r="E169" s="209" t="s">
        <v>277</v>
      </c>
      <c r="F169" s="210" t="s">
        <v>278</v>
      </c>
      <c r="G169" s="211" t="s">
        <v>201</v>
      </c>
      <c r="H169" s="212">
        <v>1450.4159999999999</v>
      </c>
      <c r="I169" s="213"/>
      <c r="J169" s="214">
        <f>ROUND(I169*H169,2)</f>
        <v>0</v>
      </c>
      <c r="K169" s="210" t="s">
        <v>148</v>
      </c>
      <c r="L169" s="47"/>
      <c r="M169" s="215" t="s">
        <v>19</v>
      </c>
      <c r="N169" s="216" t="s">
        <v>43</v>
      </c>
      <c r="O169" s="87"/>
      <c r="P169" s="217">
        <f>O169*H169</f>
        <v>0</v>
      </c>
      <c r="Q169" s="217">
        <v>0</v>
      </c>
      <c r="R169" s="217">
        <f>Q169*H169</f>
        <v>0</v>
      </c>
      <c r="S169" s="217">
        <v>0</v>
      </c>
      <c r="T169" s="218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9" t="s">
        <v>149</v>
      </c>
      <c r="AT169" s="219" t="s">
        <v>144</v>
      </c>
      <c r="AU169" s="219" t="s">
        <v>82</v>
      </c>
      <c r="AY169" s="20" t="s">
        <v>142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20" t="s">
        <v>80</v>
      </c>
      <c r="BK169" s="220">
        <f>ROUND(I169*H169,2)</f>
        <v>0</v>
      </c>
      <c r="BL169" s="20" t="s">
        <v>149</v>
      </c>
      <c r="BM169" s="219" t="s">
        <v>279</v>
      </c>
    </row>
    <row r="170" s="2" customFormat="1">
      <c r="A170" s="41"/>
      <c r="B170" s="42"/>
      <c r="C170" s="43"/>
      <c r="D170" s="221" t="s">
        <v>151</v>
      </c>
      <c r="E170" s="43"/>
      <c r="F170" s="222" t="s">
        <v>280</v>
      </c>
      <c r="G170" s="43"/>
      <c r="H170" s="43"/>
      <c r="I170" s="223"/>
      <c r="J170" s="43"/>
      <c r="K170" s="43"/>
      <c r="L170" s="47"/>
      <c r="M170" s="224"/>
      <c r="N170" s="225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151</v>
      </c>
      <c r="AU170" s="20" t="s">
        <v>82</v>
      </c>
    </row>
    <row r="171" s="2" customFormat="1" ht="37.8" customHeight="1">
      <c r="A171" s="41"/>
      <c r="B171" s="42"/>
      <c r="C171" s="208" t="s">
        <v>281</v>
      </c>
      <c r="D171" s="208" t="s">
        <v>144</v>
      </c>
      <c r="E171" s="209" t="s">
        <v>282</v>
      </c>
      <c r="F171" s="210" t="s">
        <v>283</v>
      </c>
      <c r="G171" s="211" t="s">
        <v>92</v>
      </c>
      <c r="H171" s="212">
        <v>1261.298</v>
      </c>
      <c r="I171" s="213"/>
      <c r="J171" s="214">
        <f>ROUND(I171*H171,2)</f>
        <v>0</v>
      </c>
      <c r="K171" s="210" t="s">
        <v>148</v>
      </c>
      <c r="L171" s="47"/>
      <c r="M171" s="215" t="s">
        <v>19</v>
      </c>
      <c r="N171" s="216" t="s">
        <v>43</v>
      </c>
      <c r="O171" s="87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9" t="s">
        <v>149</v>
      </c>
      <c r="AT171" s="219" t="s">
        <v>144</v>
      </c>
      <c r="AU171" s="219" t="s">
        <v>82</v>
      </c>
      <c r="AY171" s="20" t="s">
        <v>142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20" t="s">
        <v>80</v>
      </c>
      <c r="BK171" s="220">
        <f>ROUND(I171*H171,2)</f>
        <v>0</v>
      </c>
      <c r="BL171" s="20" t="s">
        <v>149</v>
      </c>
      <c r="BM171" s="219" t="s">
        <v>284</v>
      </c>
    </row>
    <row r="172" s="2" customFormat="1">
      <c r="A172" s="41"/>
      <c r="B172" s="42"/>
      <c r="C172" s="43"/>
      <c r="D172" s="221" t="s">
        <v>151</v>
      </c>
      <c r="E172" s="43"/>
      <c r="F172" s="222" t="s">
        <v>285</v>
      </c>
      <c r="G172" s="43"/>
      <c r="H172" s="43"/>
      <c r="I172" s="223"/>
      <c r="J172" s="43"/>
      <c r="K172" s="43"/>
      <c r="L172" s="47"/>
      <c r="M172" s="224"/>
      <c r="N172" s="225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151</v>
      </c>
      <c r="AU172" s="20" t="s">
        <v>82</v>
      </c>
    </row>
    <row r="173" s="13" customFormat="1">
      <c r="A173" s="13"/>
      <c r="B173" s="226"/>
      <c r="C173" s="227"/>
      <c r="D173" s="228" t="s">
        <v>153</v>
      </c>
      <c r="E173" s="229" t="s">
        <v>19</v>
      </c>
      <c r="F173" s="230" t="s">
        <v>286</v>
      </c>
      <c r="G173" s="227"/>
      <c r="H173" s="231">
        <v>248.05000000000001</v>
      </c>
      <c r="I173" s="232"/>
      <c r="J173" s="227"/>
      <c r="K173" s="227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153</v>
      </c>
      <c r="AU173" s="237" t="s">
        <v>82</v>
      </c>
      <c r="AV173" s="13" t="s">
        <v>82</v>
      </c>
      <c r="AW173" s="13" t="s">
        <v>33</v>
      </c>
      <c r="AX173" s="13" t="s">
        <v>72</v>
      </c>
      <c r="AY173" s="237" t="s">
        <v>142</v>
      </c>
    </row>
    <row r="174" s="13" customFormat="1">
      <c r="A174" s="13"/>
      <c r="B174" s="226"/>
      <c r="C174" s="227"/>
      <c r="D174" s="228" t="s">
        <v>153</v>
      </c>
      <c r="E174" s="229" t="s">
        <v>19</v>
      </c>
      <c r="F174" s="230" t="s">
        <v>287</v>
      </c>
      <c r="G174" s="227"/>
      <c r="H174" s="231">
        <v>597.09400000000005</v>
      </c>
      <c r="I174" s="232"/>
      <c r="J174" s="227"/>
      <c r="K174" s="227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153</v>
      </c>
      <c r="AU174" s="237" t="s">
        <v>82</v>
      </c>
      <c r="AV174" s="13" t="s">
        <v>82</v>
      </c>
      <c r="AW174" s="13" t="s">
        <v>33</v>
      </c>
      <c r="AX174" s="13" t="s">
        <v>72</v>
      </c>
      <c r="AY174" s="237" t="s">
        <v>142</v>
      </c>
    </row>
    <row r="175" s="13" customFormat="1">
      <c r="A175" s="13"/>
      <c r="B175" s="226"/>
      <c r="C175" s="227"/>
      <c r="D175" s="228" t="s">
        <v>153</v>
      </c>
      <c r="E175" s="229" t="s">
        <v>19</v>
      </c>
      <c r="F175" s="230" t="s">
        <v>288</v>
      </c>
      <c r="G175" s="227"/>
      <c r="H175" s="231">
        <v>76.840999999999994</v>
      </c>
      <c r="I175" s="232"/>
      <c r="J175" s="227"/>
      <c r="K175" s="227"/>
      <c r="L175" s="233"/>
      <c r="M175" s="234"/>
      <c r="N175" s="235"/>
      <c r="O175" s="235"/>
      <c r="P175" s="235"/>
      <c r="Q175" s="235"/>
      <c r="R175" s="235"/>
      <c r="S175" s="235"/>
      <c r="T175" s="23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7" t="s">
        <v>153</v>
      </c>
      <c r="AU175" s="237" t="s">
        <v>82</v>
      </c>
      <c r="AV175" s="13" t="s">
        <v>82</v>
      </c>
      <c r="AW175" s="13" t="s">
        <v>33</v>
      </c>
      <c r="AX175" s="13" t="s">
        <v>72</v>
      </c>
      <c r="AY175" s="237" t="s">
        <v>142</v>
      </c>
    </row>
    <row r="176" s="13" customFormat="1">
      <c r="A176" s="13"/>
      <c r="B176" s="226"/>
      <c r="C176" s="227"/>
      <c r="D176" s="228" t="s">
        <v>153</v>
      </c>
      <c r="E176" s="229" t="s">
        <v>19</v>
      </c>
      <c r="F176" s="230" t="s">
        <v>289</v>
      </c>
      <c r="G176" s="227"/>
      <c r="H176" s="231">
        <v>339.31299999999999</v>
      </c>
      <c r="I176" s="232"/>
      <c r="J176" s="227"/>
      <c r="K176" s="227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153</v>
      </c>
      <c r="AU176" s="237" t="s">
        <v>82</v>
      </c>
      <c r="AV176" s="13" t="s">
        <v>82</v>
      </c>
      <c r="AW176" s="13" t="s">
        <v>33</v>
      </c>
      <c r="AX176" s="13" t="s">
        <v>72</v>
      </c>
      <c r="AY176" s="237" t="s">
        <v>142</v>
      </c>
    </row>
    <row r="177" s="14" customFormat="1">
      <c r="A177" s="14"/>
      <c r="B177" s="238"/>
      <c r="C177" s="239"/>
      <c r="D177" s="228" t="s">
        <v>153</v>
      </c>
      <c r="E177" s="240" t="s">
        <v>19</v>
      </c>
      <c r="F177" s="241" t="s">
        <v>156</v>
      </c>
      <c r="G177" s="239"/>
      <c r="H177" s="242">
        <v>1261.298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8" t="s">
        <v>153</v>
      </c>
      <c r="AU177" s="248" t="s">
        <v>82</v>
      </c>
      <c r="AV177" s="14" t="s">
        <v>149</v>
      </c>
      <c r="AW177" s="14" t="s">
        <v>33</v>
      </c>
      <c r="AX177" s="14" t="s">
        <v>80</v>
      </c>
      <c r="AY177" s="248" t="s">
        <v>142</v>
      </c>
    </row>
    <row r="178" s="2" customFormat="1" ht="37.8" customHeight="1">
      <c r="A178" s="41"/>
      <c r="B178" s="42"/>
      <c r="C178" s="208" t="s">
        <v>290</v>
      </c>
      <c r="D178" s="208" t="s">
        <v>144</v>
      </c>
      <c r="E178" s="209" t="s">
        <v>291</v>
      </c>
      <c r="F178" s="210" t="s">
        <v>292</v>
      </c>
      <c r="G178" s="211" t="s">
        <v>92</v>
      </c>
      <c r="H178" s="212">
        <v>66.343999999999994</v>
      </c>
      <c r="I178" s="213"/>
      <c r="J178" s="214">
        <f>ROUND(I178*H178,2)</f>
        <v>0</v>
      </c>
      <c r="K178" s="210" t="s">
        <v>148</v>
      </c>
      <c r="L178" s="47"/>
      <c r="M178" s="215" t="s">
        <v>19</v>
      </c>
      <c r="N178" s="216" t="s">
        <v>43</v>
      </c>
      <c r="O178" s="87"/>
      <c r="P178" s="217">
        <f>O178*H178</f>
        <v>0</v>
      </c>
      <c r="Q178" s="217">
        <v>0</v>
      </c>
      <c r="R178" s="217">
        <f>Q178*H178</f>
        <v>0</v>
      </c>
      <c r="S178" s="217">
        <v>0</v>
      </c>
      <c r="T178" s="218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9" t="s">
        <v>149</v>
      </c>
      <c r="AT178" s="219" t="s">
        <v>144</v>
      </c>
      <c r="AU178" s="219" t="s">
        <v>82</v>
      </c>
      <c r="AY178" s="20" t="s">
        <v>142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20" t="s">
        <v>80</v>
      </c>
      <c r="BK178" s="220">
        <f>ROUND(I178*H178,2)</f>
        <v>0</v>
      </c>
      <c r="BL178" s="20" t="s">
        <v>149</v>
      </c>
      <c r="BM178" s="219" t="s">
        <v>293</v>
      </c>
    </row>
    <row r="179" s="2" customFormat="1">
      <c r="A179" s="41"/>
      <c r="B179" s="42"/>
      <c r="C179" s="43"/>
      <c r="D179" s="221" t="s">
        <v>151</v>
      </c>
      <c r="E179" s="43"/>
      <c r="F179" s="222" t="s">
        <v>294</v>
      </c>
      <c r="G179" s="43"/>
      <c r="H179" s="43"/>
      <c r="I179" s="223"/>
      <c r="J179" s="43"/>
      <c r="K179" s="43"/>
      <c r="L179" s="47"/>
      <c r="M179" s="224"/>
      <c r="N179" s="225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151</v>
      </c>
      <c r="AU179" s="20" t="s">
        <v>82</v>
      </c>
    </row>
    <row r="180" s="13" customFormat="1">
      <c r="A180" s="13"/>
      <c r="B180" s="226"/>
      <c r="C180" s="227"/>
      <c r="D180" s="228" t="s">
        <v>153</v>
      </c>
      <c r="E180" s="229" t="s">
        <v>19</v>
      </c>
      <c r="F180" s="230" t="s">
        <v>295</v>
      </c>
      <c r="G180" s="227"/>
      <c r="H180" s="231">
        <v>66.343999999999994</v>
      </c>
      <c r="I180" s="232"/>
      <c r="J180" s="227"/>
      <c r="K180" s="227"/>
      <c r="L180" s="233"/>
      <c r="M180" s="234"/>
      <c r="N180" s="235"/>
      <c r="O180" s="235"/>
      <c r="P180" s="235"/>
      <c r="Q180" s="235"/>
      <c r="R180" s="235"/>
      <c r="S180" s="235"/>
      <c r="T180" s="23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7" t="s">
        <v>153</v>
      </c>
      <c r="AU180" s="237" t="s">
        <v>82</v>
      </c>
      <c r="AV180" s="13" t="s">
        <v>82</v>
      </c>
      <c r="AW180" s="13" t="s">
        <v>33</v>
      </c>
      <c r="AX180" s="13" t="s">
        <v>72</v>
      </c>
      <c r="AY180" s="237" t="s">
        <v>142</v>
      </c>
    </row>
    <row r="181" s="14" customFormat="1">
      <c r="A181" s="14"/>
      <c r="B181" s="238"/>
      <c r="C181" s="239"/>
      <c r="D181" s="228" t="s">
        <v>153</v>
      </c>
      <c r="E181" s="240" t="s">
        <v>19</v>
      </c>
      <c r="F181" s="241" t="s">
        <v>156</v>
      </c>
      <c r="G181" s="239"/>
      <c r="H181" s="242">
        <v>66.343999999999994</v>
      </c>
      <c r="I181" s="243"/>
      <c r="J181" s="239"/>
      <c r="K181" s="239"/>
      <c r="L181" s="244"/>
      <c r="M181" s="245"/>
      <c r="N181" s="246"/>
      <c r="O181" s="246"/>
      <c r="P181" s="246"/>
      <c r="Q181" s="246"/>
      <c r="R181" s="246"/>
      <c r="S181" s="246"/>
      <c r="T181" s="24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8" t="s">
        <v>153</v>
      </c>
      <c r="AU181" s="248" t="s">
        <v>82</v>
      </c>
      <c r="AV181" s="14" t="s">
        <v>149</v>
      </c>
      <c r="AW181" s="14" t="s">
        <v>33</v>
      </c>
      <c r="AX181" s="14" t="s">
        <v>80</v>
      </c>
      <c r="AY181" s="248" t="s">
        <v>142</v>
      </c>
    </row>
    <row r="182" s="2" customFormat="1" ht="37.8" customHeight="1">
      <c r="A182" s="41"/>
      <c r="B182" s="42"/>
      <c r="C182" s="208" t="s">
        <v>296</v>
      </c>
      <c r="D182" s="208" t="s">
        <v>144</v>
      </c>
      <c r="E182" s="209" t="s">
        <v>297</v>
      </c>
      <c r="F182" s="210" t="s">
        <v>298</v>
      </c>
      <c r="G182" s="211" t="s">
        <v>92</v>
      </c>
      <c r="H182" s="212">
        <v>257.78100000000001</v>
      </c>
      <c r="I182" s="213"/>
      <c r="J182" s="214">
        <f>ROUND(I182*H182,2)</f>
        <v>0</v>
      </c>
      <c r="K182" s="210" t="s">
        <v>148</v>
      </c>
      <c r="L182" s="47"/>
      <c r="M182" s="215" t="s">
        <v>19</v>
      </c>
      <c r="N182" s="216" t="s">
        <v>43</v>
      </c>
      <c r="O182" s="87"/>
      <c r="P182" s="217">
        <f>O182*H182</f>
        <v>0</v>
      </c>
      <c r="Q182" s="217">
        <v>0</v>
      </c>
      <c r="R182" s="217">
        <f>Q182*H182</f>
        <v>0</v>
      </c>
      <c r="S182" s="217">
        <v>0</v>
      </c>
      <c r="T182" s="218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9" t="s">
        <v>149</v>
      </c>
      <c r="AT182" s="219" t="s">
        <v>144</v>
      </c>
      <c r="AU182" s="219" t="s">
        <v>82</v>
      </c>
      <c r="AY182" s="20" t="s">
        <v>142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20" t="s">
        <v>80</v>
      </c>
      <c r="BK182" s="220">
        <f>ROUND(I182*H182,2)</f>
        <v>0</v>
      </c>
      <c r="BL182" s="20" t="s">
        <v>149</v>
      </c>
      <c r="BM182" s="219" t="s">
        <v>299</v>
      </c>
    </row>
    <row r="183" s="2" customFormat="1">
      <c r="A183" s="41"/>
      <c r="B183" s="42"/>
      <c r="C183" s="43"/>
      <c r="D183" s="221" t="s">
        <v>151</v>
      </c>
      <c r="E183" s="43"/>
      <c r="F183" s="222" t="s">
        <v>300</v>
      </c>
      <c r="G183" s="43"/>
      <c r="H183" s="43"/>
      <c r="I183" s="223"/>
      <c r="J183" s="43"/>
      <c r="K183" s="43"/>
      <c r="L183" s="47"/>
      <c r="M183" s="224"/>
      <c r="N183" s="225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151</v>
      </c>
      <c r="AU183" s="20" t="s">
        <v>82</v>
      </c>
    </row>
    <row r="184" s="13" customFormat="1">
      <c r="A184" s="13"/>
      <c r="B184" s="226"/>
      <c r="C184" s="227"/>
      <c r="D184" s="228" t="s">
        <v>153</v>
      </c>
      <c r="E184" s="229" t="s">
        <v>19</v>
      </c>
      <c r="F184" s="230" t="s">
        <v>301</v>
      </c>
      <c r="G184" s="227"/>
      <c r="H184" s="231">
        <v>597.09400000000005</v>
      </c>
      <c r="I184" s="232"/>
      <c r="J184" s="227"/>
      <c r="K184" s="227"/>
      <c r="L184" s="233"/>
      <c r="M184" s="234"/>
      <c r="N184" s="235"/>
      <c r="O184" s="235"/>
      <c r="P184" s="235"/>
      <c r="Q184" s="235"/>
      <c r="R184" s="235"/>
      <c r="S184" s="235"/>
      <c r="T184" s="23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7" t="s">
        <v>153</v>
      </c>
      <c r="AU184" s="237" t="s">
        <v>82</v>
      </c>
      <c r="AV184" s="13" t="s">
        <v>82</v>
      </c>
      <c r="AW184" s="13" t="s">
        <v>33</v>
      </c>
      <c r="AX184" s="13" t="s">
        <v>72</v>
      </c>
      <c r="AY184" s="237" t="s">
        <v>142</v>
      </c>
    </row>
    <row r="185" s="13" customFormat="1">
      <c r="A185" s="13"/>
      <c r="B185" s="226"/>
      <c r="C185" s="227"/>
      <c r="D185" s="228" t="s">
        <v>153</v>
      </c>
      <c r="E185" s="229" t="s">
        <v>19</v>
      </c>
      <c r="F185" s="230" t="s">
        <v>302</v>
      </c>
      <c r="G185" s="227"/>
      <c r="H185" s="231">
        <v>-339.31299999999999</v>
      </c>
      <c r="I185" s="232"/>
      <c r="J185" s="227"/>
      <c r="K185" s="227"/>
      <c r="L185" s="233"/>
      <c r="M185" s="234"/>
      <c r="N185" s="235"/>
      <c r="O185" s="235"/>
      <c r="P185" s="235"/>
      <c r="Q185" s="235"/>
      <c r="R185" s="235"/>
      <c r="S185" s="235"/>
      <c r="T185" s="23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7" t="s">
        <v>153</v>
      </c>
      <c r="AU185" s="237" t="s">
        <v>82</v>
      </c>
      <c r="AV185" s="13" t="s">
        <v>82</v>
      </c>
      <c r="AW185" s="13" t="s">
        <v>33</v>
      </c>
      <c r="AX185" s="13" t="s">
        <v>72</v>
      </c>
      <c r="AY185" s="237" t="s">
        <v>142</v>
      </c>
    </row>
    <row r="186" s="14" customFormat="1">
      <c r="A186" s="14"/>
      <c r="B186" s="238"/>
      <c r="C186" s="239"/>
      <c r="D186" s="228" t="s">
        <v>153</v>
      </c>
      <c r="E186" s="240" t="s">
        <v>19</v>
      </c>
      <c r="F186" s="241" t="s">
        <v>156</v>
      </c>
      <c r="G186" s="239"/>
      <c r="H186" s="242">
        <v>257.78100000000001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8" t="s">
        <v>153</v>
      </c>
      <c r="AU186" s="248" t="s">
        <v>82</v>
      </c>
      <c r="AV186" s="14" t="s">
        <v>149</v>
      </c>
      <c r="AW186" s="14" t="s">
        <v>33</v>
      </c>
      <c r="AX186" s="14" t="s">
        <v>80</v>
      </c>
      <c r="AY186" s="248" t="s">
        <v>142</v>
      </c>
    </row>
    <row r="187" s="2" customFormat="1" ht="37.8" customHeight="1">
      <c r="A187" s="41"/>
      <c r="B187" s="42"/>
      <c r="C187" s="208" t="s">
        <v>303</v>
      </c>
      <c r="D187" s="208" t="s">
        <v>144</v>
      </c>
      <c r="E187" s="209" t="s">
        <v>304</v>
      </c>
      <c r="F187" s="210" t="s">
        <v>305</v>
      </c>
      <c r="G187" s="211" t="s">
        <v>92</v>
      </c>
      <c r="H187" s="212">
        <v>5671.1819999999998</v>
      </c>
      <c r="I187" s="213"/>
      <c r="J187" s="214">
        <f>ROUND(I187*H187,2)</f>
        <v>0</v>
      </c>
      <c r="K187" s="210" t="s">
        <v>148</v>
      </c>
      <c r="L187" s="47"/>
      <c r="M187" s="215" t="s">
        <v>19</v>
      </c>
      <c r="N187" s="216" t="s">
        <v>43</v>
      </c>
      <c r="O187" s="87"/>
      <c r="P187" s="217">
        <f>O187*H187</f>
        <v>0</v>
      </c>
      <c r="Q187" s="217">
        <v>0</v>
      </c>
      <c r="R187" s="217">
        <f>Q187*H187</f>
        <v>0</v>
      </c>
      <c r="S187" s="217">
        <v>0</v>
      </c>
      <c r="T187" s="218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9" t="s">
        <v>149</v>
      </c>
      <c r="AT187" s="219" t="s">
        <v>144</v>
      </c>
      <c r="AU187" s="219" t="s">
        <v>82</v>
      </c>
      <c r="AY187" s="20" t="s">
        <v>142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20" t="s">
        <v>80</v>
      </c>
      <c r="BK187" s="220">
        <f>ROUND(I187*H187,2)</f>
        <v>0</v>
      </c>
      <c r="BL187" s="20" t="s">
        <v>149</v>
      </c>
      <c r="BM187" s="219" t="s">
        <v>306</v>
      </c>
    </row>
    <row r="188" s="2" customFormat="1">
      <c r="A188" s="41"/>
      <c r="B188" s="42"/>
      <c r="C188" s="43"/>
      <c r="D188" s="221" t="s">
        <v>151</v>
      </c>
      <c r="E188" s="43"/>
      <c r="F188" s="222" t="s">
        <v>307</v>
      </c>
      <c r="G188" s="43"/>
      <c r="H188" s="43"/>
      <c r="I188" s="223"/>
      <c r="J188" s="43"/>
      <c r="K188" s="43"/>
      <c r="L188" s="47"/>
      <c r="M188" s="224"/>
      <c r="N188" s="225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151</v>
      </c>
      <c r="AU188" s="20" t="s">
        <v>82</v>
      </c>
    </row>
    <row r="189" s="13" customFormat="1">
      <c r="A189" s="13"/>
      <c r="B189" s="226"/>
      <c r="C189" s="227"/>
      <c r="D189" s="228" t="s">
        <v>153</v>
      </c>
      <c r="E189" s="229" t="s">
        <v>19</v>
      </c>
      <c r="F189" s="230" t="s">
        <v>301</v>
      </c>
      <c r="G189" s="227"/>
      <c r="H189" s="231">
        <v>597.09400000000005</v>
      </c>
      <c r="I189" s="232"/>
      <c r="J189" s="227"/>
      <c r="K189" s="227"/>
      <c r="L189" s="233"/>
      <c r="M189" s="234"/>
      <c r="N189" s="235"/>
      <c r="O189" s="235"/>
      <c r="P189" s="235"/>
      <c r="Q189" s="235"/>
      <c r="R189" s="235"/>
      <c r="S189" s="235"/>
      <c r="T189" s="23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7" t="s">
        <v>153</v>
      </c>
      <c r="AU189" s="237" t="s">
        <v>82</v>
      </c>
      <c r="AV189" s="13" t="s">
        <v>82</v>
      </c>
      <c r="AW189" s="13" t="s">
        <v>33</v>
      </c>
      <c r="AX189" s="13" t="s">
        <v>72</v>
      </c>
      <c r="AY189" s="237" t="s">
        <v>142</v>
      </c>
    </row>
    <row r="190" s="13" customFormat="1">
      <c r="A190" s="13"/>
      <c r="B190" s="226"/>
      <c r="C190" s="227"/>
      <c r="D190" s="228" t="s">
        <v>153</v>
      </c>
      <c r="E190" s="229" t="s">
        <v>19</v>
      </c>
      <c r="F190" s="230" t="s">
        <v>302</v>
      </c>
      <c r="G190" s="227"/>
      <c r="H190" s="231">
        <v>-339.31299999999999</v>
      </c>
      <c r="I190" s="232"/>
      <c r="J190" s="227"/>
      <c r="K190" s="227"/>
      <c r="L190" s="233"/>
      <c r="M190" s="234"/>
      <c r="N190" s="235"/>
      <c r="O190" s="235"/>
      <c r="P190" s="235"/>
      <c r="Q190" s="235"/>
      <c r="R190" s="235"/>
      <c r="S190" s="235"/>
      <c r="T190" s="23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7" t="s">
        <v>153</v>
      </c>
      <c r="AU190" s="237" t="s">
        <v>82</v>
      </c>
      <c r="AV190" s="13" t="s">
        <v>82</v>
      </c>
      <c r="AW190" s="13" t="s">
        <v>33</v>
      </c>
      <c r="AX190" s="13" t="s">
        <v>72</v>
      </c>
      <c r="AY190" s="237" t="s">
        <v>142</v>
      </c>
    </row>
    <row r="191" s="14" customFormat="1">
      <c r="A191" s="14"/>
      <c r="B191" s="238"/>
      <c r="C191" s="239"/>
      <c r="D191" s="228" t="s">
        <v>153</v>
      </c>
      <c r="E191" s="240" t="s">
        <v>19</v>
      </c>
      <c r="F191" s="241" t="s">
        <v>156</v>
      </c>
      <c r="G191" s="239"/>
      <c r="H191" s="242">
        <v>257.78100000000001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8" t="s">
        <v>153</v>
      </c>
      <c r="AU191" s="248" t="s">
        <v>82</v>
      </c>
      <c r="AV191" s="14" t="s">
        <v>149</v>
      </c>
      <c r="AW191" s="14" t="s">
        <v>33</v>
      </c>
      <c r="AX191" s="14" t="s">
        <v>80</v>
      </c>
      <c r="AY191" s="248" t="s">
        <v>142</v>
      </c>
    </row>
    <row r="192" s="13" customFormat="1">
      <c r="A192" s="13"/>
      <c r="B192" s="226"/>
      <c r="C192" s="227"/>
      <c r="D192" s="228" t="s">
        <v>153</v>
      </c>
      <c r="E192" s="227"/>
      <c r="F192" s="230" t="s">
        <v>308</v>
      </c>
      <c r="G192" s="227"/>
      <c r="H192" s="231">
        <v>5671.1819999999998</v>
      </c>
      <c r="I192" s="232"/>
      <c r="J192" s="227"/>
      <c r="K192" s="227"/>
      <c r="L192" s="233"/>
      <c r="M192" s="234"/>
      <c r="N192" s="235"/>
      <c r="O192" s="235"/>
      <c r="P192" s="235"/>
      <c r="Q192" s="235"/>
      <c r="R192" s="235"/>
      <c r="S192" s="235"/>
      <c r="T192" s="23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7" t="s">
        <v>153</v>
      </c>
      <c r="AU192" s="237" t="s">
        <v>82</v>
      </c>
      <c r="AV192" s="13" t="s">
        <v>82</v>
      </c>
      <c r="AW192" s="13" t="s">
        <v>4</v>
      </c>
      <c r="AX192" s="13" t="s">
        <v>80</v>
      </c>
      <c r="AY192" s="237" t="s">
        <v>142</v>
      </c>
    </row>
    <row r="193" s="2" customFormat="1" ht="37.8" customHeight="1">
      <c r="A193" s="41"/>
      <c r="B193" s="42"/>
      <c r="C193" s="208" t="s">
        <v>309</v>
      </c>
      <c r="D193" s="208" t="s">
        <v>144</v>
      </c>
      <c r="E193" s="209" t="s">
        <v>310</v>
      </c>
      <c r="F193" s="210" t="s">
        <v>311</v>
      </c>
      <c r="G193" s="211" t="s">
        <v>92</v>
      </c>
      <c r="H193" s="212">
        <v>66.343999999999994</v>
      </c>
      <c r="I193" s="213"/>
      <c r="J193" s="214">
        <f>ROUND(I193*H193,2)</f>
        <v>0</v>
      </c>
      <c r="K193" s="210" t="s">
        <v>148</v>
      </c>
      <c r="L193" s="47"/>
      <c r="M193" s="215" t="s">
        <v>19</v>
      </c>
      <c r="N193" s="216" t="s">
        <v>43</v>
      </c>
      <c r="O193" s="87"/>
      <c r="P193" s="217">
        <f>O193*H193</f>
        <v>0</v>
      </c>
      <c r="Q193" s="217">
        <v>0</v>
      </c>
      <c r="R193" s="217">
        <f>Q193*H193</f>
        <v>0</v>
      </c>
      <c r="S193" s="217">
        <v>0</v>
      </c>
      <c r="T193" s="218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9" t="s">
        <v>149</v>
      </c>
      <c r="AT193" s="219" t="s">
        <v>144</v>
      </c>
      <c r="AU193" s="219" t="s">
        <v>82</v>
      </c>
      <c r="AY193" s="20" t="s">
        <v>142</v>
      </c>
      <c r="BE193" s="220">
        <f>IF(N193="základní",J193,0)</f>
        <v>0</v>
      </c>
      <c r="BF193" s="220">
        <f>IF(N193="snížená",J193,0)</f>
        <v>0</v>
      </c>
      <c r="BG193" s="220">
        <f>IF(N193="zákl. přenesená",J193,0)</f>
        <v>0</v>
      </c>
      <c r="BH193" s="220">
        <f>IF(N193="sníž. přenesená",J193,0)</f>
        <v>0</v>
      </c>
      <c r="BI193" s="220">
        <f>IF(N193="nulová",J193,0)</f>
        <v>0</v>
      </c>
      <c r="BJ193" s="20" t="s">
        <v>80</v>
      </c>
      <c r="BK193" s="220">
        <f>ROUND(I193*H193,2)</f>
        <v>0</v>
      </c>
      <c r="BL193" s="20" t="s">
        <v>149</v>
      </c>
      <c r="BM193" s="219" t="s">
        <v>312</v>
      </c>
    </row>
    <row r="194" s="2" customFormat="1">
      <c r="A194" s="41"/>
      <c r="B194" s="42"/>
      <c r="C194" s="43"/>
      <c r="D194" s="221" t="s">
        <v>151</v>
      </c>
      <c r="E194" s="43"/>
      <c r="F194" s="222" t="s">
        <v>313</v>
      </c>
      <c r="G194" s="43"/>
      <c r="H194" s="43"/>
      <c r="I194" s="223"/>
      <c r="J194" s="43"/>
      <c r="K194" s="43"/>
      <c r="L194" s="47"/>
      <c r="M194" s="224"/>
      <c r="N194" s="225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151</v>
      </c>
      <c r="AU194" s="20" t="s">
        <v>82</v>
      </c>
    </row>
    <row r="195" s="13" customFormat="1">
      <c r="A195" s="13"/>
      <c r="B195" s="226"/>
      <c r="C195" s="227"/>
      <c r="D195" s="228" t="s">
        <v>153</v>
      </c>
      <c r="E195" s="229" t="s">
        <v>19</v>
      </c>
      <c r="F195" s="230" t="s">
        <v>265</v>
      </c>
      <c r="G195" s="227"/>
      <c r="H195" s="231">
        <v>66.343999999999994</v>
      </c>
      <c r="I195" s="232"/>
      <c r="J195" s="227"/>
      <c r="K195" s="227"/>
      <c r="L195" s="233"/>
      <c r="M195" s="234"/>
      <c r="N195" s="235"/>
      <c r="O195" s="235"/>
      <c r="P195" s="235"/>
      <c r="Q195" s="235"/>
      <c r="R195" s="235"/>
      <c r="S195" s="235"/>
      <c r="T195" s="23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7" t="s">
        <v>153</v>
      </c>
      <c r="AU195" s="237" t="s">
        <v>82</v>
      </c>
      <c r="AV195" s="13" t="s">
        <v>82</v>
      </c>
      <c r="AW195" s="13" t="s">
        <v>33</v>
      </c>
      <c r="AX195" s="13" t="s">
        <v>80</v>
      </c>
      <c r="AY195" s="237" t="s">
        <v>142</v>
      </c>
    </row>
    <row r="196" s="2" customFormat="1" ht="37.8" customHeight="1">
      <c r="A196" s="41"/>
      <c r="B196" s="42"/>
      <c r="C196" s="208" t="s">
        <v>314</v>
      </c>
      <c r="D196" s="208" t="s">
        <v>144</v>
      </c>
      <c r="E196" s="209" t="s">
        <v>315</v>
      </c>
      <c r="F196" s="210" t="s">
        <v>316</v>
      </c>
      <c r="G196" s="211" t="s">
        <v>92</v>
      </c>
      <c r="H196" s="212">
        <v>1459.568</v>
      </c>
      <c r="I196" s="213"/>
      <c r="J196" s="214">
        <f>ROUND(I196*H196,2)</f>
        <v>0</v>
      </c>
      <c r="K196" s="210" t="s">
        <v>148</v>
      </c>
      <c r="L196" s="47"/>
      <c r="M196" s="215" t="s">
        <v>19</v>
      </c>
      <c r="N196" s="216" t="s">
        <v>43</v>
      </c>
      <c r="O196" s="87"/>
      <c r="P196" s="217">
        <f>O196*H196</f>
        <v>0</v>
      </c>
      <c r="Q196" s="217">
        <v>0</v>
      </c>
      <c r="R196" s="217">
        <f>Q196*H196</f>
        <v>0</v>
      </c>
      <c r="S196" s="217">
        <v>0</v>
      </c>
      <c r="T196" s="218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9" t="s">
        <v>149</v>
      </c>
      <c r="AT196" s="219" t="s">
        <v>144</v>
      </c>
      <c r="AU196" s="219" t="s">
        <v>82</v>
      </c>
      <c r="AY196" s="20" t="s">
        <v>142</v>
      </c>
      <c r="BE196" s="220">
        <f>IF(N196="základní",J196,0)</f>
        <v>0</v>
      </c>
      <c r="BF196" s="220">
        <f>IF(N196="snížená",J196,0)</f>
        <v>0</v>
      </c>
      <c r="BG196" s="220">
        <f>IF(N196="zákl. přenesená",J196,0)</f>
        <v>0</v>
      </c>
      <c r="BH196" s="220">
        <f>IF(N196="sníž. přenesená",J196,0)</f>
        <v>0</v>
      </c>
      <c r="BI196" s="220">
        <f>IF(N196="nulová",J196,0)</f>
        <v>0</v>
      </c>
      <c r="BJ196" s="20" t="s">
        <v>80</v>
      </c>
      <c r="BK196" s="220">
        <f>ROUND(I196*H196,2)</f>
        <v>0</v>
      </c>
      <c r="BL196" s="20" t="s">
        <v>149</v>
      </c>
      <c r="BM196" s="219" t="s">
        <v>317</v>
      </c>
    </row>
    <row r="197" s="2" customFormat="1">
      <c r="A197" s="41"/>
      <c r="B197" s="42"/>
      <c r="C197" s="43"/>
      <c r="D197" s="221" t="s">
        <v>151</v>
      </c>
      <c r="E197" s="43"/>
      <c r="F197" s="222" t="s">
        <v>318</v>
      </c>
      <c r="G197" s="43"/>
      <c r="H197" s="43"/>
      <c r="I197" s="223"/>
      <c r="J197" s="43"/>
      <c r="K197" s="43"/>
      <c r="L197" s="47"/>
      <c r="M197" s="224"/>
      <c r="N197" s="225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151</v>
      </c>
      <c r="AU197" s="20" t="s">
        <v>82</v>
      </c>
    </row>
    <row r="198" s="13" customFormat="1">
      <c r="A198" s="13"/>
      <c r="B198" s="226"/>
      <c r="C198" s="227"/>
      <c r="D198" s="228" t="s">
        <v>153</v>
      </c>
      <c r="E198" s="229" t="s">
        <v>19</v>
      </c>
      <c r="F198" s="230" t="s">
        <v>265</v>
      </c>
      <c r="G198" s="227"/>
      <c r="H198" s="231">
        <v>66.343999999999994</v>
      </c>
      <c r="I198" s="232"/>
      <c r="J198" s="227"/>
      <c r="K198" s="227"/>
      <c r="L198" s="233"/>
      <c r="M198" s="234"/>
      <c r="N198" s="235"/>
      <c r="O198" s="235"/>
      <c r="P198" s="235"/>
      <c r="Q198" s="235"/>
      <c r="R198" s="235"/>
      <c r="S198" s="235"/>
      <c r="T198" s="23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7" t="s">
        <v>153</v>
      </c>
      <c r="AU198" s="237" t="s">
        <v>82</v>
      </c>
      <c r="AV198" s="13" t="s">
        <v>82</v>
      </c>
      <c r="AW198" s="13" t="s">
        <v>33</v>
      </c>
      <c r="AX198" s="13" t="s">
        <v>80</v>
      </c>
      <c r="AY198" s="237" t="s">
        <v>142</v>
      </c>
    </row>
    <row r="199" s="13" customFormat="1">
      <c r="A199" s="13"/>
      <c r="B199" s="226"/>
      <c r="C199" s="227"/>
      <c r="D199" s="228" t="s">
        <v>153</v>
      </c>
      <c r="E199" s="227"/>
      <c r="F199" s="230" t="s">
        <v>319</v>
      </c>
      <c r="G199" s="227"/>
      <c r="H199" s="231">
        <v>1459.568</v>
      </c>
      <c r="I199" s="232"/>
      <c r="J199" s="227"/>
      <c r="K199" s="227"/>
      <c r="L199" s="233"/>
      <c r="M199" s="234"/>
      <c r="N199" s="235"/>
      <c r="O199" s="235"/>
      <c r="P199" s="235"/>
      <c r="Q199" s="235"/>
      <c r="R199" s="235"/>
      <c r="S199" s="235"/>
      <c r="T199" s="23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7" t="s">
        <v>153</v>
      </c>
      <c r="AU199" s="237" t="s">
        <v>82</v>
      </c>
      <c r="AV199" s="13" t="s">
        <v>82</v>
      </c>
      <c r="AW199" s="13" t="s">
        <v>4</v>
      </c>
      <c r="AX199" s="13" t="s">
        <v>80</v>
      </c>
      <c r="AY199" s="237" t="s">
        <v>142</v>
      </c>
    </row>
    <row r="200" s="2" customFormat="1" ht="24.15" customHeight="1">
      <c r="A200" s="41"/>
      <c r="B200" s="42"/>
      <c r="C200" s="208" t="s">
        <v>320</v>
      </c>
      <c r="D200" s="208" t="s">
        <v>144</v>
      </c>
      <c r="E200" s="209" t="s">
        <v>321</v>
      </c>
      <c r="F200" s="210" t="s">
        <v>322</v>
      </c>
      <c r="G200" s="211" t="s">
        <v>92</v>
      </c>
      <c r="H200" s="212">
        <v>921.98500000000001</v>
      </c>
      <c r="I200" s="213"/>
      <c r="J200" s="214">
        <f>ROUND(I200*H200,2)</f>
        <v>0</v>
      </c>
      <c r="K200" s="210" t="s">
        <v>148</v>
      </c>
      <c r="L200" s="47"/>
      <c r="M200" s="215" t="s">
        <v>19</v>
      </c>
      <c r="N200" s="216" t="s">
        <v>43</v>
      </c>
      <c r="O200" s="87"/>
      <c r="P200" s="217">
        <f>O200*H200</f>
        <v>0</v>
      </c>
      <c r="Q200" s="217">
        <v>0</v>
      </c>
      <c r="R200" s="217">
        <f>Q200*H200</f>
        <v>0</v>
      </c>
      <c r="S200" s="217">
        <v>0</v>
      </c>
      <c r="T200" s="218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9" t="s">
        <v>149</v>
      </c>
      <c r="AT200" s="219" t="s">
        <v>144</v>
      </c>
      <c r="AU200" s="219" t="s">
        <v>82</v>
      </c>
      <c r="AY200" s="20" t="s">
        <v>142</v>
      </c>
      <c r="BE200" s="220">
        <f>IF(N200="základní",J200,0)</f>
        <v>0</v>
      </c>
      <c r="BF200" s="220">
        <f>IF(N200="snížená",J200,0)</f>
        <v>0</v>
      </c>
      <c r="BG200" s="220">
        <f>IF(N200="zákl. přenesená",J200,0)</f>
        <v>0</v>
      </c>
      <c r="BH200" s="220">
        <f>IF(N200="sníž. přenesená",J200,0)</f>
        <v>0</v>
      </c>
      <c r="BI200" s="220">
        <f>IF(N200="nulová",J200,0)</f>
        <v>0</v>
      </c>
      <c r="BJ200" s="20" t="s">
        <v>80</v>
      </c>
      <c r="BK200" s="220">
        <f>ROUND(I200*H200,2)</f>
        <v>0</v>
      </c>
      <c r="BL200" s="20" t="s">
        <v>149</v>
      </c>
      <c r="BM200" s="219" t="s">
        <v>323</v>
      </c>
    </row>
    <row r="201" s="2" customFormat="1">
      <c r="A201" s="41"/>
      <c r="B201" s="42"/>
      <c r="C201" s="43"/>
      <c r="D201" s="221" t="s">
        <v>151</v>
      </c>
      <c r="E201" s="43"/>
      <c r="F201" s="222" t="s">
        <v>324</v>
      </c>
      <c r="G201" s="43"/>
      <c r="H201" s="43"/>
      <c r="I201" s="223"/>
      <c r="J201" s="43"/>
      <c r="K201" s="43"/>
      <c r="L201" s="47"/>
      <c r="M201" s="224"/>
      <c r="N201" s="225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151</v>
      </c>
      <c r="AU201" s="20" t="s">
        <v>82</v>
      </c>
    </row>
    <row r="202" s="13" customFormat="1">
      <c r="A202" s="13"/>
      <c r="B202" s="226"/>
      <c r="C202" s="227"/>
      <c r="D202" s="228" t="s">
        <v>153</v>
      </c>
      <c r="E202" s="229" t="s">
        <v>19</v>
      </c>
      <c r="F202" s="230" t="s">
        <v>325</v>
      </c>
      <c r="G202" s="227"/>
      <c r="H202" s="231">
        <v>248.05000000000001</v>
      </c>
      <c r="I202" s="232"/>
      <c r="J202" s="227"/>
      <c r="K202" s="227"/>
      <c r="L202" s="233"/>
      <c r="M202" s="234"/>
      <c r="N202" s="235"/>
      <c r="O202" s="235"/>
      <c r="P202" s="235"/>
      <c r="Q202" s="235"/>
      <c r="R202" s="235"/>
      <c r="S202" s="235"/>
      <c r="T202" s="23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7" t="s">
        <v>153</v>
      </c>
      <c r="AU202" s="237" t="s">
        <v>82</v>
      </c>
      <c r="AV202" s="13" t="s">
        <v>82</v>
      </c>
      <c r="AW202" s="13" t="s">
        <v>33</v>
      </c>
      <c r="AX202" s="13" t="s">
        <v>72</v>
      </c>
      <c r="AY202" s="237" t="s">
        <v>142</v>
      </c>
    </row>
    <row r="203" s="13" customFormat="1">
      <c r="A203" s="13"/>
      <c r="B203" s="226"/>
      <c r="C203" s="227"/>
      <c r="D203" s="228" t="s">
        <v>153</v>
      </c>
      <c r="E203" s="229" t="s">
        <v>19</v>
      </c>
      <c r="F203" s="230" t="s">
        <v>326</v>
      </c>
      <c r="G203" s="227"/>
      <c r="H203" s="231">
        <v>597.09400000000005</v>
      </c>
      <c r="I203" s="232"/>
      <c r="J203" s="227"/>
      <c r="K203" s="227"/>
      <c r="L203" s="233"/>
      <c r="M203" s="234"/>
      <c r="N203" s="235"/>
      <c r="O203" s="235"/>
      <c r="P203" s="235"/>
      <c r="Q203" s="235"/>
      <c r="R203" s="235"/>
      <c r="S203" s="235"/>
      <c r="T203" s="23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7" t="s">
        <v>153</v>
      </c>
      <c r="AU203" s="237" t="s">
        <v>82</v>
      </c>
      <c r="AV203" s="13" t="s">
        <v>82</v>
      </c>
      <c r="AW203" s="13" t="s">
        <v>33</v>
      </c>
      <c r="AX203" s="13" t="s">
        <v>72</v>
      </c>
      <c r="AY203" s="237" t="s">
        <v>142</v>
      </c>
    </row>
    <row r="204" s="13" customFormat="1">
      <c r="A204" s="13"/>
      <c r="B204" s="226"/>
      <c r="C204" s="227"/>
      <c r="D204" s="228" t="s">
        <v>153</v>
      </c>
      <c r="E204" s="229" t="s">
        <v>19</v>
      </c>
      <c r="F204" s="230" t="s">
        <v>327</v>
      </c>
      <c r="G204" s="227"/>
      <c r="H204" s="231">
        <v>76.840999999999994</v>
      </c>
      <c r="I204" s="232"/>
      <c r="J204" s="227"/>
      <c r="K204" s="227"/>
      <c r="L204" s="233"/>
      <c r="M204" s="234"/>
      <c r="N204" s="235"/>
      <c r="O204" s="235"/>
      <c r="P204" s="235"/>
      <c r="Q204" s="235"/>
      <c r="R204" s="235"/>
      <c r="S204" s="235"/>
      <c r="T204" s="23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7" t="s">
        <v>153</v>
      </c>
      <c r="AU204" s="237" t="s">
        <v>82</v>
      </c>
      <c r="AV204" s="13" t="s">
        <v>82</v>
      </c>
      <c r="AW204" s="13" t="s">
        <v>33</v>
      </c>
      <c r="AX204" s="13" t="s">
        <v>72</v>
      </c>
      <c r="AY204" s="237" t="s">
        <v>142</v>
      </c>
    </row>
    <row r="205" s="14" customFormat="1">
      <c r="A205" s="14"/>
      <c r="B205" s="238"/>
      <c r="C205" s="239"/>
      <c r="D205" s="228" t="s">
        <v>153</v>
      </c>
      <c r="E205" s="240" t="s">
        <v>19</v>
      </c>
      <c r="F205" s="241" t="s">
        <v>156</v>
      </c>
      <c r="G205" s="239"/>
      <c r="H205" s="242">
        <v>921.98500000000001</v>
      </c>
      <c r="I205" s="243"/>
      <c r="J205" s="239"/>
      <c r="K205" s="239"/>
      <c r="L205" s="244"/>
      <c r="M205" s="245"/>
      <c r="N205" s="246"/>
      <c r="O205" s="246"/>
      <c r="P205" s="246"/>
      <c r="Q205" s="246"/>
      <c r="R205" s="246"/>
      <c r="S205" s="246"/>
      <c r="T205" s="24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8" t="s">
        <v>153</v>
      </c>
      <c r="AU205" s="248" t="s">
        <v>82</v>
      </c>
      <c r="AV205" s="14" t="s">
        <v>149</v>
      </c>
      <c r="AW205" s="14" t="s">
        <v>33</v>
      </c>
      <c r="AX205" s="14" t="s">
        <v>80</v>
      </c>
      <c r="AY205" s="248" t="s">
        <v>142</v>
      </c>
    </row>
    <row r="206" s="2" customFormat="1" ht="24.15" customHeight="1">
      <c r="A206" s="41"/>
      <c r="B206" s="42"/>
      <c r="C206" s="208" t="s">
        <v>328</v>
      </c>
      <c r="D206" s="208" t="s">
        <v>144</v>
      </c>
      <c r="E206" s="209" t="s">
        <v>329</v>
      </c>
      <c r="F206" s="210" t="s">
        <v>330</v>
      </c>
      <c r="G206" s="211" t="s">
        <v>92</v>
      </c>
      <c r="H206" s="212">
        <v>66.343999999999994</v>
      </c>
      <c r="I206" s="213"/>
      <c r="J206" s="214">
        <f>ROUND(I206*H206,2)</f>
        <v>0</v>
      </c>
      <c r="K206" s="210" t="s">
        <v>148</v>
      </c>
      <c r="L206" s="47"/>
      <c r="M206" s="215" t="s">
        <v>19</v>
      </c>
      <c r="N206" s="216" t="s">
        <v>43</v>
      </c>
      <c r="O206" s="87"/>
      <c r="P206" s="217">
        <f>O206*H206</f>
        <v>0</v>
      </c>
      <c r="Q206" s="217">
        <v>0</v>
      </c>
      <c r="R206" s="217">
        <f>Q206*H206</f>
        <v>0</v>
      </c>
      <c r="S206" s="217">
        <v>0</v>
      </c>
      <c r="T206" s="218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9" t="s">
        <v>149</v>
      </c>
      <c r="AT206" s="219" t="s">
        <v>144</v>
      </c>
      <c r="AU206" s="219" t="s">
        <v>82</v>
      </c>
      <c r="AY206" s="20" t="s">
        <v>142</v>
      </c>
      <c r="BE206" s="220">
        <f>IF(N206="základní",J206,0)</f>
        <v>0</v>
      </c>
      <c r="BF206" s="220">
        <f>IF(N206="snížená",J206,0)</f>
        <v>0</v>
      </c>
      <c r="BG206" s="220">
        <f>IF(N206="zákl. přenesená",J206,0)</f>
        <v>0</v>
      </c>
      <c r="BH206" s="220">
        <f>IF(N206="sníž. přenesená",J206,0)</f>
        <v>0</v>
      </c>
      <c r="BI206" s="220">
        <f>IF(N206="nulová",J206,0)</f>
        <v>0</v>
      </c>
      <c r="BJ206" s="20" t="s">
        <v>80</v>
      </c>
      <c r="BK206" s="220">
        <f>ROUND(I206*H206,2)</f>
        <v>0</v>
      </c>
      <c r="BL206" s="20" t="s">
        <v>149</v>
      </c>
      <c r="BM206" s="219" t="s">
        <v>331</v>
      </c>
    </row>
    <row r="207" s="2" customFormat="1">
      <c r="A207" s="41"/>
      <c r="B207" s="42"/>
      <c r="C207" s="43"/>
      <c r="D207" s="221" t="s">
        <v>151</v>
      </c>
      <c r="E207" s="43"/>
      <c r="F207" s="222" t="s">
        <v>332</v>
      </c>
      <c r="G207" s="43"/>
      <c r="H207" s="43"/>
      <c r="I207" s="223"/>
      <c r="J207" s="43"/>
      <c r="K207" s="43"/>
      <c r="L207" s="47"/>
      <c r="M207" s="224"/>
      <c r="N207" s="225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151</v>
      </c>
      <c r="AU207" s="20" t="s">
        <v>82</v>
      </c>
    </row>
    <row r="208" s="13" customFormat="1">
      <c r="A208" s="13"/>
      <c r="B208" s="226"/>
      <c r="C208" s="227"/>
      <c r="D208" s="228" t="s">
        <v>153</v>
      </c>
      <c r="E208" s="229" t="s">
        <v>19</v>
      </c>
      <c r="F208" s="230" t="s">
        <v>333</v>
      </c>
      <c r="G208" s="227"/>
      <c r="H208" s="231">
        <v>66.343999999999994</v>
      </c>
      <c r="I208" s="232"/>
      <c r="J208" s="227"/>
      <c r="K208" s="227"/>
      <c r="L208" s="233"/>
      <c r="M208" s="234"/>
      <c r="N208" s="235"/>
      <c r="O208" s="235"/>
      <c r="P208" s="235"/>
      <c r="Q208" s="235"/>
      <c r="R208" s="235"/>
      <c r="S208" s="235"/>
      <c r="T208" s="23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7" t="s">
        <v>153</v>
      </c>
      <c r="AU208" s="237" t="s">
        <v>82</v>
      </c>
      <c r="AV208" s="13" t="s">
        <v>82</v>
      </c>
      <c r="AW208" s="13" t="s">
        <v>33</v>
      </c>
      <c r="AX208" s="13" t="s">
        <v>80</v>
      </c>
      <c r="AY208" s="237" t="s">
        <v>142</v>
      </c>
    </row>
    <row r="209" s="2" customFormat="1" ht="33" customHeight="1">
      <c r="A209" s="41"/>
      <c r="B209" s="42"/>
      <c r="C209" s="208" t="s">
        <v>334</v>
      </c>
      <c r="D209" s="208" t="s">
        <v>144</v>
      </c>
      <c r="E209" s="209" t="s">
        <v>335</v>
      </c>
      <c r="F209" s="210" t="s">
        <v>336</v>
      </c>
      <c r="G209" s="211" t="s">
        <v>92</v>
      </c>
      <c r="H209" s="212">
        <v>107.485</v>
      </c>
      <c r="I209" s="213"/>
      <c r="J209" s="214">
        <f>ROUND(I209*H209,2)</f>
        <v>0</v>
      </c>
      <c r="K209" s="210" t="s">
        <v>148</v>
      </c>
      <c r="L209" s="47"/>
      <c r="M209" s="215" t="s">
        <v>19</v>
      </c>
      <c r="N209" s="216" t="s">
        <v>43</v>
      </c>
      <c r="O209" s="87"/>
      <c r="P209" s="217">
        <f>O209*H209</f>
        <v>0</v>
      </c>
      <c r="Q209" s="217">
        <v>0</v>
      </c>
      <c r="R209" s="217">
        <f>Q209*H209</f>
        <v>0</v>
      </c>
      <c r="S209" s="217">
        <v>0</v>
      </c>
      <c r="T209" s="218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9" t="s">
        <v>149</v>
      </c>
      <c r="AT209" s="219" t="s">
        <v>144</v>
      </c>
      <c r="AU209" s="219" t="s">
        <v>82</v>
      </c>
      <c r="AY209" s="20" t="s">
        <v>142</v>
      </c>
      <c r="BE209" s="220">
        <f>IF(N209="základní",J209,0)</f>
        <v>0</v>
      </c>
      <c r="BF209" s="220">
        <f>IF(N209="snížená",J209,0)</f>
        <v>0</v>
      </c>
      <c r="BG209" s="220">
        <f>IF(N209="zákl. přenesená",J209,0)</f>
        <v>0</v>
      </c>
      <c r="BH209" s="220">
        <f>IF(N209="sníž. přenesená",J209,0)</f>
        <v>0</v>
      </c>
      <c r="BI209" s="220">
        <f>IF(N209="nulová",J209,0)</f>
        <v>0</v>
      </c>
      <c r="BJ209" s="20" t="s">
        <v>80</v>
      </c>
      <c r="BK209" s="220">
        <f>ROUND(I209*H209,2)</f>
        <v>0</v>
      </c>
      <c r="BL209" s="20" t="s">
        <v>149</v>
      </c>
      <c r="BM209" s="219" t="s">
        <v>337</v>
      </c>
    </row>
    <row r="210" s="2" customFormat="1">
      <c r="A210" s="41"/>
      <c r="B210" s="42"/>
      <c r="C210" s="43"/>
      <c r="D210" s="221" t="s">
        <v>151</v>
      </c>
      <c r="E210" s="43"/>
      <c r="F210" s="222" t="s">
        <v>338</v>
      </c>
      <c r="G210" s="43"/>
      <c r="H210" s="43"/>
      <c r="I210" s="223"/>
      <c r="J210" s="43"/>
      <c r="K210" s="43"/>
      <c r="L210" s="47"/>
      <c r="M210" s="224"/>
      <c r="N210" s="225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151</v>
      </c>
      <c r="AU210" s="20" t="s">
        <v>82</v>
      </c>
    </row>
    <row r="211" s="13" customFormat="1">
      <c r="A211" s="13"/>
      <c r="B211" s="226"/>
      <c r="C211" s="227"/>
      <c r="D211" s="228" t="s">
        <v>153</v>
      </c>
      <c r="E211" s="229" t="s">
        <v>19</v>
      </c>
      <c r="F211" s="230" t="s">
        <v>339</v>
      </c>
      <c r="G211" s="227"/>
      <c r="H211" s="231">
        <v>107.485</v>
      </c>
      <c r="I211" s="232"/>
      <c r="J211" s="227"/>
      <c r="K211" s="227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153</v>
      </c>
      <c r="AU211" s="237" t="s">
        <v>82</v>
      </c>
      <c r="AV211" s="13" t="s">
        <v>82</v>
      </c>
      <c r="AW211" s="13" t="s">
        <v>33</v>
      </c>
      <c r="AX211" s="13" t="s">
        <v>72</v>
      </c>
      <c r="AY211" s="237" t="s">
        <v>142</v>
      </c>
    </row>
    <row r="212" s="14" customFormat="1">
      <c r="A212" s="14"/>
      <c r="B212" s="238"/>
      <c r="C212" s="239"/>
      <c r="D212" s="228" t="s">
        <v>153</v>
      </c>
      <c r="E212" s="240" t="s">
        <v>90</v>
      </c>
      <c r="F212" s="241" t="s">
        <v>156</v>
      </c>
      <c r="G212" s="239"/>
      <c r="H212" s="242">
        <v>107.485</v>
      </c>
      <c r="I212" s="243"/>
      <c r="J212" s="239"/>
      <c r="K212" s="239"/>
      <c r="L212" s="244"/>
      <c r="M212" s="245"/>
      <c r="N212" s="246"/>
      <c r="O212" s="246"/>
      <c r="P212" s="246"/>
      <c r="Q212" s="246"/>
      <c r="R212" s="246"/>
      <c r="S212" s="246"/>
      <c r="T212" s="24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8" t="s">
        <v>153</v>
      </c>
      <c r="AU212" s="248" t="s">
        <v>82</v>
      </c>
      <c r="AV212" s="14" t="s">
        <v>149</v>
      </c>
      <c r="AW212" s="14" t="s">
        <v>33</v>
      </c>
      <c r="AX212" s="14" t="s">
        <v>80</v>
      </c>
      <c r="AY212" s="248" t="s">
        <v>142</v>
      </c>
    </row>
    <row r="213" s="2" customFormat="1" ht="16.5" customHeight="1">
      <c r="A213" s="41"/>
      <c r="B213" s="42"/>
      <c r="C213" s="260" t="s">
        <v>340</v>
      </c>
      <c r="D213" s="260" t="s">
        <v>341</v>
      </c>
      <c r="E213" s="261" t="s">
        <v>342</v>
      </c>
      <c r="F213" s="262" t="s">
        <v>343</v>
      </c>
      <c r="G213" s="263" t="s">
        <v>344</v>
      </c>
      <c r="H213" s="264">
        <v>193.47300000000001</v>
      </c>
      <c r="I213" s="265"/>
      <c r="J213" s="266">
        <f>ROUND(I213*H213,2)</f>
        <v>0</v>
      </c>
      <c r="K213" s="262" t="s">
        <v>19</v>
      </c>
      <c r="L213" s="267"/>
      <c r="M213" s="268" t="s">
        <v>19</v>
      </c>
      <c r="N213" s="269" t="s">
        <v>43</v>
      </c>
      <c r="O213" s="87"/>
      <c r="P213" s="217">
        <f>O213*H213</f>
        <v>0</v>
      </c>
      <c r="Q213" s="217">
        <v>0</v>
      </c>
      <c r="R213" s="217">
        <f>Q213*H213</f>
        <v>0</v>
      </c>
      <c r="S213" s="217">
        <v>0</v>
      </c>
      <c r="T213" s="218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9" t="s">
        <v>193</v>
      </c>
      <c r="AT213" s="219" t="s">
        <v>341</v>
      </c>
      <c r="AU213" s="219" t="s">
        <v>82</v>
      </c>
      <c r="AY213" s="20" t="s">
        <v>142</v>
      </c>
      <c r="BE213" s="220">
        <f>IF(N213="základní",J213,0)</f>
        <v>0</v>
      </c>
      <c r="BF213" s="220">
        <f>IF(N213="snížená",J213,0)</f>
        <v>0</v>
      </c>
      <c r="BG213" s="220">
        <f>IF(N213="zákl. přenesená",J213,0)</f>
        <v>0</v>
      </c>
      <c r="BH213" s="220">
        <f>IF(N213="sníž. přenesená",J213,0)</f>
        <v>0</v>
      </c>
      <c r="BI213" s="220">
        <f>IF(N213="nulová",J213,0)</f>
        <v>0</v>
      </c>
      <c r="BJ213" s="20" t="s">
        <v>80</v>
      </c>
      <c r="BK213" s="220">
        <f>ROUND(I213*H213,2)</f>
        <v>0</v>
      </c>
      <c r="BL213" s="20" t="s">
        <v>149</v>
      </c>
      <c r="BM213" s="219" t="s">
        <v>345</v>
      </c>
    </row>
    <row r="214" s="13" customFormat="1">
      <c r="A214" s="13"/>
      <c r="B214" s="226"/>
      <c r="C214" s="227"/>
      <c r="D214" s="228" t="s">
        <v>153</v>
      </c>
      <c r="E214" s="229" t="s">
        <v>19</v>
      </c>
      <c r="F214" s="230" t="s">
        <v>346</v>
      </c>
      <c r="G214" s="227"/>
      <c r="H214" s="231">
        <v>193.47300000000001</v>
      </c>
      <c r="I214" s="232"/>
      <c r="J214" s="227"/>
      <c r="K214" s="227"/>
      <c r="L214" s="233"/>
      <c r="M214" s="234"/>
      <c r="N214" s="235"/>
      <c r="O214" s="235"/>
      <c r="P214" s="235"/>
      <c r="Q214" s="235"/>
      <c r="R214" s="235"/>
      <c r="S214" s="235"/>
      <c r="T214" s="23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7" t="s">
        <v>153</v>
      </c>
      <c r="AU214" s="237" t="s">
        <v>82</v>
      </c>
      <c r="AV214" s="13" t="s">
        <v>82</v>
      </c>
      <c r="AW214" s="13" t="s">
        <v>33</v>
      </c>
      <c r="AX214" s="13" t="s">
        <v>80</v>
      </c>
      <c r="AY214" s="237" t="s">
        <v>142</v>
      </c>
    </row>
    <row r="215" s="2" customFormat="1" ht="33" customHeight="1">
      <c r="A215" s="41"/>
      <c r="B215" s="42"/>
      <c r="C215" s="208" t="s">
        <v>347</v>
      </c>
      <c r="D215" s="208" t="s">
        <v>144</v>
      </c>
      <c r="E215" s="209" t="s">
        <v>348</v>
      </c>
      <c r="F215" s="210" t="s">
        <v>349</v>
      </c>
      <c r="G215" s="211" t="s">
        <v>92</v>
      </c>
      <c r="H215" s="212">
        <v>8.3160000000000007</v>
      </c>
      <c r="I215" s="213"/>
      <c r="J215" s="214">
        <f>ROUND(I215*H215,2)</f>
        <v>0</v>
      </c>
      <c r="K215" s="210" t="s">
        <v>148</v>
      </c>
      <c r="L215" s="47"/>
      <c r="M215" s="215" t="s">
        <v>19</v>
      </c>
      <c r="N215" s="216" t="s">
        <v>43</v>
      </c>
      <c r="O215" s="87"/>
      <c r="P215" s="217">
        <f>O215*H215</f>
        <v>0</v>
      </c>
      <c r="Q215" s="217">
        <v>0</v>
      </c>
      <c r="R215" s="217">
        <f>Q215*H215</f>
        <v>0</v>
      </c>
      <c r="S215" s="217">
        <v>0</v>
      </c>
      <c r="T215" s="218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9" t="s">
        <v>350</v>
      </c>
      <c r="AT215" s="219" t="s">
        <v>144</v>
      </c>
      <c r="AU215" s="219" t="s">
        <v>82</v>
      </c>
      <c r="AY215" s="20" t="s">
        <v>142</v>
      </c>
      <c r="BE215" s="220">
        <f>IF(N215="základní",J215,0)</f>
        <v>0</v>
      </c>
      <c r="BF215" s="220">
        <f>IF(N215="snížená",J215,0)</f>
        <v>0</v>
      </c>
      <c r="BG215" s="220">
        <f>IF(N215="zákl. přenesená",J215,0)</f>
        <v>0</v>
      </c>
      <c r="BH215" s="220">
        <f>IF(N215="sníž. přenesená",J215,0)</f>
        <v>0</v>
      </c>
      <c r="BI215" s="220">
        <f>IF(N215="nulová",J215,0)</f>
        <v>0</v>
      </c>
      <c r="BJ215" s="20" t="s">
        <v>80</v>
      </c>
      <c r="BK215" s="220">
        <f>ROUND(I215*H215,2)</f>
        <v>0</v>
      </c>
      <c r="BL215" s="20" t="s">
        <v>350</v>
      </c>
      <c r="BM215" s="219" t="s">
        <v>351</v>
      </c>
    </row>
    <row r="216" s="2" customFormat="1">
      <c r="A216" s="41"/>
      <c r="B216" s="42"/>
      <c r="C216" s="43"/>
      <c r="D216" s="221" t="s">
        <v>151</v>
      </c>
      <c r="E216" s="43"/>
      <c r="F216" s="222" t="s">
        <v>352</v>
      </c>
      <c r="G216" s="43"/>
      <c r="H216" s="43"/>
      <c r="I216" s="223"/>
      <c r="J216" s="43"/>
      <c r="K216" s="43"/>
      <c r="L216" s="47"/>
      <c r="M216" s="224"/>
      <c r="N216" s="225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151</v>
      </c>
      <c r="AU216" s="20" t="s">
        <v>82</v>
      </c>
    </row>
    <row r="217" s="15" customFormat="1">
      <c r="A217" s="15"/>
      <c r="B217" s="249"/>
      <c r="C217" s="250"/>
      <c r="D217" s="228" t="s">
        <v>153</v>
      </c>
      <c r="E217" s="251" t="s">
        <v>19</v>
      </c>
      <c r="F217" s="252" t="s">
        <v>235</v>
      </c>
      <c r="G217" s="250"/>
      <c r="H217" s="251" t="s">
        <v>19</v>
      </c>
      <c r="I217" s="253"/>
      <c r="J217" s="250"/>
      <c r="K217" s="250"/>
      <c r="L217" s="254"/>
      <c r="M217" s="255"/>
      <c r="N217" s="256"/>
      <c r="O217" s="256"/>
      <c r="P217" s="256"/>
      <c r="Q217" s="256"/>
      <c r="R217" s="256"/>
      <c r="S217" s="256"/>
      <c r="T217" s="257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8" t="s">
        <v>153</v>
      </c>
      <c r="AU217" s="258" t="s">
        <v>82</v>
      </c>
      <c r="AV217" s="15" t="s">
        <v>80</v>
      </c>
      <c r="AW217" s="15" t="s">
        <v>33</v>
      </c>
      <c r="AX217" s="15" t="s">
        <v>72</v>
      </c>
      <c r="AY217" s="258" t="s">
        <v>142</v>
      </c>
    </row>
    <row r="218" s="13" customFormat="1">
      <c r="A218" s="13"/>
      <c r="B218" s="226"/>
      <c r="C218" s="227"/>
      <c r="D218" s="228" t="s">
        <v>153</v>
      </c>
      <c r="E218" s="229" t="s">
        <v>19</v>
      </c>
      <c r="F218" s="230" t="s">
        <v>236</v>
      </c>
      <c r="G218" s="227"/>
      <c r="H218" s="231">
        <v>8.3160000000000007</v>
      </c>
      <c r="I218" s="232"/>
      <c r="J218" s="227"/>
      <c r="K218" s="227"/>
      <c r="L218" s="233"/>
      <c r="M218" s="234"/>
      <c r="N218" s="235"/>
      <c r="O218" s="235"/>
      <c r="P218" s="235"/>
      <c r="Q218" s="235"/>
      <c r="R218" s="235"/>
      <c r="S218" s="235"/>
      <c r="T218" s="23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7" t="s">
        <v>153</v>
      </c>
      <c r="AU218" s="237" t="s">
        <v>82</v>
      </c>
      <c r="AV218" s="13" t="s">
        <v>82</v>
      </c>
      <c r="AW218" s="13" t="s">
        <v>33</v>
      </c>
      <c r="AX218" s="13" t="s">
        <v>80</v>
      </c>
      <c r="AY218" s="237" t="s">
        <v>142</v>
      </c>
    </row>
    <row r="219" s="2" customFormat="1" ht="24.15" customHeight="1">
      <c r="A219" s="41"/>
      <c r="B219" s="42"/>
      <c r="C219" s="208" t="s">
        <v>353</v>
      </c>
      <c r="D219" s="208" t="s">
        <v>144</v>
      </c>
      <c r="E219" s="209" t="s">
        <v>354</v>
      </c>
      <c r="F219" s="210" t="s">
        <v>355</v>
      </c>
      <c r="G219" s="211" t="s">
        <v>344</v>
      </c>
      <c r="H219" s="212">
        <v>648.25</v>
      </c>
      <c r="I219" s="213"/>
      <c r="J219" s="214">
        <f>ROUND(I219*H219,2)</f>
        <v>0</v>
      </c>
      <c r="K219" s="210" t="s">
        <v>148</v>
      </c>
      <c r="L219" s="47"/>
      <c r="M219" s="215" t="s">
        <v>19</v>
      </c>
      <c r="N219" s="216" t="s">
        <v>43</v>
      </c>
      <c r="O219" s="87"/>
      <c r="P219" s="217">
        <f>O219*H219</f>
        <v>0</v>
      </c>
      <c r="Q219" s="217">
        <v>0</v>
      </c>
      <c r="R219" s="217">
        <f>Q219*H219</f>
        <v>0</v>
      </c>
      <c r="S219" s="217">
        <v>0</v>
      </c>
      <c r="T219" s="218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9" t="s">
        <v>149</v>
      </c>
      <c r="AT219" s="219" t="s">
        <v>144</v>
      </c>
      <c r="AU219" s="219" t="s">
        <v>82</v>
      </c>
      <c r="AY219" s="20" t="s">
        <v>142</v>
      </c>
      <c r="BE219" s="220">
        <f>IF(N219="základní",J219,0)</f>
        <v>0</v>
      </c>
      <c r="BF219" s="220">
        <f>IF(N219="snížená",J219,0)</f>
        <v>0</v>
      </c>
      <c r="BG219" s="220">
        <f>IF(N219="zákl. přenesená",J219,0)</f>
        <v>0</v>
      </c>
      <c r="BH219" s="220">
        <f>IF(N219="sníž. přenesená",J219,0)</f>
        <v>0</v>
      </c>
      <c r="BI219" s="220">
        <f>IF(N219="nulová",J219,0)</f>
        <v>0</v>
      </c>
      <c r="BJ219" s="20" t="s">
        <v>80</v>
      </c>
      <c r="BK219" s="220">
        <f>ROUND(I219*H219,2)</f>
        <v>0</v>
      </c>
      <c r="BL219" s="20" t="s">
        <v>149</v>
      </c>
      <c r="BM219" s="219" t="s">
        <v>356</v>
      </c>
    </row>
    <row r="220" s="2" customFormat="1">
      <c r="A220" s="41"/>
      <c r="B220" s="42"/>
      <c r="C220" s="43"/>
      <c r="D220" s="221" t="s">
        <v>151</v>
      </c>
      <c r="E220" s="43"/>
      <c r="F220" s="222" t="s">
        <v>357</v>
      </c>
      <c r="G220" s="43"/>
      <c r="H220" s="43"/>
      <c r="I220" s="223"/>
      <c r="J220" s="43"/>
      <c r="K220" s="43"/>
      <c r="L220" s="47"/>
      <c r="M220" s="224"/>
      <c r="N220" s="225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151</v>
      </c>
      <c r="AU220" s="20" t="s">
        <v>82</v>
      </c>
    </row>
    <row r="221" s="13" customFormat="1">
      <c r="A221" s="13"/>
      <c r="B221" s="226"/>
      <c r="C221" s="227"/>
      <c r="D221" s="228" t="s">
        <v>153</v>
      </c>
      <c r="E221" s="229" t="s">
        <v>19</v>
      </c>
      <c r="F221" s="230" t="s">
        <v>49</v>
      </c>
      <c r="G221" s="227"/>
      <c r="H221" s="231">
        <v>663.43799999999999</v>
      </c>
      <c r="I221" s="232"/>
      <c r="J221" s="227"/>
      <c r="K221" s="227"/>
      <c r="L221" s="233"/>
      <c r="M221" s="234"/>
      <c r="N221" s="235"/>
      <c r="O221" s="235"/>
      <c r="P221" s="235"/>
      <c r="Q221" s="235"/>
      <c r="R221" s="235"/>
      <c r="S221" s="235"/>
      <c r="T221" s="23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7" t="s">
        <v>153</v>
      </c>
      <c r="AU221" s="237" t="s">
        <v>82</v>
      </c>
      <c r="AV221" s="13" t="s">
        <v>82</v>
      </c>
      <c r="AW221" s="13" t="s">
        <v>33</v>
      </c>
      <c r="AX221" s="13" t="s">
        <v>72</v>
      </c>
      <c r="AY221" s="237" t="s">
        <v>142</v>
      </c>
    </row>
    <row r="222" s="13" customFormat="1">
      <c r="A222" s="13"/>
      <c r="B222" s="226"/>
      <c r="C222" s="227"/>
      <c r="D222" s="228" t="s">
        <v>153</v>
      </c>
      <c r="E222" s="229" t="s">
        <v>19</v>
      </c>
      <c r="F222" s="230" t="s">
        <v>302</v>
      </c>
      <c r="G222" s="227"/>
      <c r="H222" s="231">
        <v>-339.31299999999999</v>
      </c>
      <c r="I222" s="232"/>
      <c r="J222" s="227"/>
      <c r="K222" s="227"/>
      <c r="L222" s="233"/>
      <c r="M222" s="234"/>
      <c r="N222" s="235"/>
      <c r="O222" s="235"/>
      <c r="P222" s="235"/>
      <c r="Q222" s="235"/>
      <c r="R222" s="235"/>
      <c r="S222" s="235"/>
      <c r="T222" s="23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7" t="s">
        <v>153</v>
      </c>
      <c r="AU222" s="237" t="s">
        <v>82</v>
      </c>
      <c r="AV222" s="13" t="s">
        <v>82</v>
      </c>
      <c r="AW222" s="13" t="s">
        <v>33</v>
      </c>
      <c r="AX222" s="13" t="s">
        <v>72</v>
      </c>
      <c r="AY222" s="237" t="s">
        <v>142</v>
      </c>
    </row>
    <row r="223" s="14" customFormat="1">
      <c r="A223" s="14"/>
      <c r="B223" s="238"/>
      <c r="C223" s="239"/>
      <c r="D223" s="228" t="s">
        <v>153</v>
      </c>
      <c r="E223" s="240" t="s">
        <v>19</v>
      </c>
      <c r="F223" s="241" t="s">
        <v>156</v>
      </c>
      <c r="G223" s="239"/>
      <c r="H223" s="242">
        <v>324.125</v>
      </c>
      <c r="I223" s="243"/>
      <c r="J223" s="239"/>
      <c r="K223" s="239"/>
      <c r="L223" s="244"/>
      <c r="M223" s="245"/>
      <c r="N223" s="246"/>
      <c r="O223" s="246"/>
      <c r="P223" s="246"/>
      <c r="Q223" s="246"/>
      <c r="R223" s="246"/>
      <c r="S223" s="246"/>
      <c r="T223" s="24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8" t="s">
        <v>153</v>
      </c>
      <c r="AU223" s="248" t="s">
        <v>82</v>
      </c>
      <c r="AV223" s="14" t="s">
        <v>149</v>
      </c>
      <c r="AW223" s="14" t="s">
        <v>33</v>
      </c>
      <c r="AX223" s="14" t="s">
        <v>80</v>
      </c>
      <c r="AY223" s="248" t="s">
        <v>142</v>
      </c>
    </row>
    <row r="224" s="13" customFormat="1">
      <c r="A224" s="13"/>
      <c r="B224" s="226"/>
      <c r="C224" s="227"/>
      <c r="D224" s="228" t="s">
        <v>153</v>
      </c>
      <c r="E224" s="227"/>
      <c r="F224" s="230" t="s">
        <v>358</v>
      </c>
      <c r="G224" s="227"/>
      <c r="H224" s="231">
        <v>648.25</v>
      </c>
      <c r="I224" s="232"/>
      <c r="J224" s="227"/>
      <c r="K224" s="227"/>
      <c r="L224" s="233"/>
      <c r="M224" s="234"/>
      <c r="N224" s="235"/>
      <c r="O224" s="235"/>
      <c r="P224" s="235"/>
      <c r="Q224" s="235"/>
      <c r="R224" s="235"/>
      <c r="S224" s="235"/>
      <c r="T224" s="23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7" t="s">
        <v>153</v>
      </c>
      <c r="AU224" s="237" t="s">
        <v>82</v>
      </c>
      <c r="AV224" s="13" t="s">
        <v>82</v>
      </c>
      <c r="AW224" s="13" t="s">
        <v>4</v>
      </c>
      <c r="AX224" s="13" t="s">
        <v>80</v>
      </c>
      <c r="AY224" s="237" t="s">
        <v>142</v>
      </c>
    </row>
    <row r="225" s="2" customFormat="1" ht="24.15" customHeight="1">
      <c r="A225" s="41"/>
      <c r="B225" s="42"/>
      <c r="C225" s="208" t="s">
        <v>359</v>
      </c>
      <c r="D225" s="208" t="s">
        <v>144</v>
      </c>
      <c r="E225" s="209" t="s">
        <v>360</v>
      </c>
      <c r="F225" s="210" t="s">
        <v>361</v>
      </c>
      <c r="G225" s="211" t="s">
        <v>92</v>
      </c>
      <c r="H225" s="212">
        <v>911.48800000000006</v>
      </c>
      <c r="I225" s="213"/>
      <c r="J225" s="214">
        <f>ROUND(I225*H225,2)</f>
        <v>0</v>
      </c>
      <c r="K225" s="210" t="s">
        <v>148</v>
      </c>
      <c r="L225" s="47"/>
      <c r="M225" s="215" t="s">
        <v>19</v>
      </c>
      <c r="N225" s="216" t="s">
        <v>43</v>
      </c>
      <c r="O225" s="87"/>
      <c r="P225" s="217">
        <f>O225*H225</f>
        <v>0</v>
      </c>
      <c r="Q225" s="217">
        <v>0</v>
      </c>
      <c r="R225" s="217">
        <f>Q225*H225</f>
        <v>0</v>
      </c>
      <c r="S225" s="217">
        <v>0</v>
      </c>
      <c r="T225" s="218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9" t="s">
        <v>149</v>
      </c>
      <c r="AT225" s="219" t="s">
        <v>144</v>
      </c>
      <c r="AU225" s="219" t="s">
        <v>82</v>
      </c>
      <c r="AY225" s="20" t="s">
        <v>142</v>
      </c>
      <c r="BE225" s="220">
        <f>IF(N225="základní",J225,0)</f>
        <v>0</v>
      </c>
      <c r="BF225" s="220">
        <f>IF(N225="snížená",J225,0)</f>
        <v>0</v>
      </c>
      <c r="BG225" s="220">
        <f>IF(N225="zákl. přenesená",J225,0)</f>
        <v>0</v>
      </c>
      <c r="BH225" s="220">
        <f>IF(N225="sníž. přenesená",J225,0)</f>
        <v>0</v>
      </c>
      <c r="BI225" s="220">
        <f>IF(N225="nulová",J225,0)</f>
        <v>0</v>
      </c>
      <c r="BJ225" s="20" t="s">
        <v>80</v>
      </c>
      <c r="BK225" s="220">
        <f>ROUND(I225*H225,2)</f>
        <v>0</v>
      </c>
      <c r="BL225" s="20" t="s">
        <v>149</v>
      </c>
      <c r="BM225" s="219" t="s">
        <v>362</v>
      </c>
    </row>
    <row r="226" s="2" customFormat="1">
      <c r="A226" s="41"/>
      <c r="B226" s="42"/>
      <c r="C226" s="43"/>
      <c r="D226" s="221" t="s">
        <v>151</v>
      </c>
      <c r="E226" s="43"/>
      <c r="F226" s="222" t="s">
        <v>363</v>
      </c>
      <c r="G226" s="43"/>
      <c r="H226" s="43"/>
      <c r="I226" s="223"/>
      <c r="J226" s="43"/>
      <c r="K226" s="43"/>
      <c r="L226" s="47"/>
      <c r="M226" s="224"/>
      <c r="N226" s="225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151</v>
      </c>
      <c r="AU226" s="20" t="s">
        <v>82</v>
      </c>
    </row>
    <row r="227" s="13" customFormat="1">
      <c r="A227" s="13"/>
      <c r="B227" s="226"/>
      <c r="C227" s="227"/>
      <c r="D227" s="228" t="s">
        <v>153</v>
      </c>
      <c r="E227" s="229" t="s">
        <v>19</v>
      </c>
      <c r="F227" s="230" t="s">
        <v>364</v>
      </c>
      <c r="G227" s="227"/>
      <c r="H227" s="231">
        <v>248.05000000000001</v>
      </c>
      <c r="I227" s="232"/>
      <c r="J227" s="227"/>
      <c r="K227" s="227"/>
      <c r="L227" s="233"/>
      <c r="M227" s="234"/>
      <c r="N227" s="235"/>
      <c r="O227" s="235"/>
      <c r="P227" s="235"/>
      <c r="Q227" s="235"/>
      <c r="R227" s="235"/>
      <c r="S227" s="235"/>
      <c r="T227" s="23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7" t="s">
        <v>153</v>
      </c>
      <c r="AU227" s="237" t="s">
        <v>82</v>
      </c>
      <c r="AV227" s="13" t="s">
        <v>82</v>
      </c>
      <c r="AW227" s="13" t="s">
        <v>33</v>
      </c>
      <c r="AX227" s="13" t="s">
        <v>72</v>
      </c>
      <c r="AY227" s="237" t="s">
        <v>142</v>
      </c>
    </row>
    <row r="228" s="13" customFormat="1">
      <c r="A228" s="13"/>
      <c r="B228" s="226"/>
      <c r="C228" s="227"/>
      <c r="D228" s="228" t="s">
        <v>153</v>
      </c>
      <c r="E228" s="229" t="s">
        <v>19</v>
      </c>
      <c r="F228" s="230" t="s">
        <v>365</v>
      </c>
      <c r="G228" s="227"/>
      <c r="H228" s="231">
        <v>663.43799999999999</v>
      </c>
      <c r="I228" s="232"/>
      <c r="J228" s="227"/>
      <c r="K228" s="227"/>
      <c r="L228" s="233"/>
      <c r="M228" s="234"/>
      <c r="N228" s="235"/>
      <c r="O228" s="235"/>
      <c r="P228" s="235"/>
      <c r="Q228" s="235"/>
      <c r="R228" s="235"/>
      <c r="S228" s="235"/>
      <c r="T228" s="23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7" t="s">
        <v>153</v>
      </c>
      <c r="AU228" s="237" t="s">
        <v>82</v>
      </c>
      <c r="AV228" s="13" t="s">
        <v>82</v>
      </c>
      <c r="AW228" s="13" t="s">
        <v>33</v>
      </c>
      <c r="AX228" s="13" t="s">
        <v>72</v>
      </c>
      <c r="AY228" s="237" t="s">
        <v>142</v>
      </c>
    </row>
    <row r="229" s="14" customFormat="1">
      <c r="A229" s="14"/>
      <c r="B229" s="238"/>
      <c r="C229" s="239"/>
      <c r="D229" s="228" t="s">
        <v>153</v>
      </c>
      <c r="E229" s="240" t="s">
        <v>19</v>
      </c>
      <c r="F229" s="241" t="s">
        <v>156</v>
      </c>
      <c r="G229" s="239"/>
      <c r="H229" s="242">
        <v>911.48800000000006</v>
      </c>
      <c r="I229" s="243"/>
      <c r="J229" s="239"/>
      <c r="K229" s="239"/>
      <c r="L229" s="244"/>
      <c r="M229" s="245"/>
      <c r="N229" s="246"/>
      <c r="O229" s="246"/>
      <c r="P229" s="246"/>
      <c r="Q229" s="246"/>
      <c r="R229" s="246"/>
      <c r="S229" s="246"/>
      <c r="T229" s="24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8" t="s">
        <v>153</v>
      </c>
      <c r="AU229" s="248" t="s">
        <v>82</v>
      </c>
      <c r="AV229" s="14" t="s">
        <v>149</v>
      </c>
      <c r="AW229" s="14" t="s">
        <v>33</v>
      </c>
      <c r="AX229" s="14" t="s">
        <v>80</v>
      </c>
      <c r="AY229" s="248" t="s">
        <v>142</v>
      </c>
    </row>
    <row r="230" s="2" customFormat="1" ht="24.15" customHeight="1">
      <c r="A230" s="41"/>
      <c r="B230" s="42"/>
      <c r="C230" s="208" t="s">
        <v>366</v>
      </c>
      <c r="D230" s="208" t="s">
        <v>144</v>
      </c>
      <c r="E230" s="209" t="s">
        <v>367</v>
      </c>
      <c r="F230" s="210" t="s">
        <v>368</v>
      </c>
      <c r="G230" s="211" t="s">
        <v>92</v>
      </c>
      <c r="H230" s="212">
        <v>416.74200000000002</v>
      </c>
      <c r="I230" s="213"/>
      <c r="J230" s="214">
        <f>ROUND(I230*H230,2)</f>
        <v>0</v>
      </c>
      <c r="K230" s="210" t="s">
        <v>148</v>
      </c>
      <c r="L230" s="47"/>
      <c r="M230" s="215" t="s">
        <v>19</v>
      </c>
      <c r="N230" s="216" t="s">
        <v>43</v>
      </c>
      <c r="O230" s="87"/>
      <c r="P230" s="217">
        <f>O230*H230</f>
        <v>0</v>
      </c>
      <c r="Q230" s="217">
        <v>0</v>
      </c>
      <c r="R230" s="217">
        <f>Q230*H230</f>
        <v>0</v>
      </c>
      <c r="S230" s="217">
        <v>0</v>
      </c>
      <c r="T230" s="218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9" t="s">
        <v>149</v>
      </c>
      <c r="AT230" s="219" t="s">
        <v>144</v>
      </c>
      <c r="AU230" s="219" t="s">
        <v>82</v>
      </c>
      <c r="AY230" s="20" t="s">
        <v>142</v>
      </c>
      <c r="BE230" s="220">
        <f>IF(N230="základní",J230,0)</f>
        <v>0</v>
      </c>
      <c r="BF230" s="220">
        <f>IF(N230="snížená",J230,0)</f>
        <v>0</v>
      </c>
      <c r="BG230" s="220">
        <f>IF(N230="zákl. přenesená",J230,0)</f>
        <v>0</v>
      </c>
      <c r="BH230" s="220">
        <f>IF(N230="sníž. přenesená",J230,0)</f>
        <v>0</v>
      </c>
      <c r="BI230" s="220">
        <f>IF(N230="nulová",J230,0)</f>
        <v>0</v>
      </c>
      <c r="BJ230" s="20" t="s">
        <v>80</v>
      </c>
      <c r="BK230" s="220">
        <f>ROUND(I230*H230,2)</f>
        <v>0</v>
      </c>
      <c r="BL230" s="20" t="s">
        <v>149</v>
      </c>
      <c r="BM230" s="219" t="s">
        <v>369</v>
      </c>
    </row>
    <row r="231" s="2" customFormat="1">
      <c r="A231" s="41"/>
      <c r="B231" s="42"/>
      <c r="C231" s="43"/>
      <c r="D231" s="221" t="s">
        <v>151</v>
      </c>
      <c r="E231" s="43"/>
      <c r="F231" s="222" t="s">
        <v>370</v>
      </c>
      <c r="G231" s="43"/>
      <c r="H231" s="43"/>
      <c r="I231" s="223"/>
      <c r="J231" s="43"/>
      <c r="K231" s="43"/>
      <c r="L231" s="47"/>
      <c r="M231" s="224"/>
      <c r="N231" s="225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151</v>
      </c>
      <c r="AU231" s="20" t="s">
        <v>82</v>
      </c>
    </row>
    <row r="232" s="15" customFormat="1">
      <c r="A232" s="15"/>
      <c r="B232" s="249"/>
      <c r="C232" s="250"/>
      <c r="D232" s="228" t="s">
        <v>153</v>
      </c>
      <c r="E232" s="251" t="s">
        <v>19</v>
      </c>
      <c r="F232" s="252" t="s">
        <v>371</v>
      </c>
      <c r="G232" s="250"/>
      <c r="H232" s="251" t="s">
        <v>19</v>
      </c>
      <c r="I232" s="253"/>
      <c r="J232" s="250"/>
      <c r="K232" s="250"/>
      <c r="L232" s="254"/>
      <c r="M232" s="255"/>
      <c r="N232" s="256"/>
      <c r="O232" s="256"/>
      <c r="P232" s="256"/>
      <c r="Q232" s="256"/>
      <c r="R232" s="256"/>
      <c r="S232" s="256"/>
      <c r="T232" s="257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58" t="s">
        <v>153</v>
      </c>
      <c r="AU232" s="258" t="s">
        <v>82</v>
      </c>
      <c r="AV232" s="15" t="s">
        <v>80</v>
      </c>
      <c r="AW232" s="15" t="s">
        <v>33</v>
      </c>
      <c r="AX232" s="15" t="s">
        <v>72</v>
      </c>
      <c r="AY232" s="258" t="s">
        <v>142</v>
      </c>
    </row>
    <row r="233" s="15" customFormat="1">
      <c r="A233" s="15"/>
      <c r="B233" s="249"/>
      <c r="C233" s="250"/>
      <c r="D233" s="228" t="s">
        <v>153</v>
      </c>
      <c r="E233" s="251" t="s">
        <v>19</v>
      </c>
      <c r="F233" s="252" t="s">
        <v>372</v>
      </c>
      <c r="G233" s="250"/>
      <c r="H233" s="251" t="s">
        <v>19</v>
      </c>
      <c r="I233" s="253"/>
      <c r="J233" s="250"/>
      <c r="K233" s="250"/>
      <c r="L233" s="254"/>
      <c r="M233" s="255"/>
      <c r="N233" s="256"/>
      <c r="O233" s="256"/>
      <c r="P233" s="256"/>
      <c r="Q233" s="256"/>
      <c r="R233" s="256"/>
      <c r="S233" s="256"/>
      <c r="T233" s="257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8" t="s">
        <v>153</v>
      </c>
      <c r="AU233" s="258" t="s">
        <v>82</v>
      </c>
      <c r="AV233" s="15" t="s">
        <v>80</v>
      </c>
      <c r="AW233" s="15" t="s">
        <v>33</v>
      </c>
      <c r="AX233" s="15" t="s">
        <v>72</v>
      </c>
      <c r="AY233" s="258" t="s">
        <v>142</v>
      </c>
    </row>
    <row r="234" s="13" customFormat="1">
      <c r="A234" s="13"/>
      <c r="B234" s="226"/>
      <c r="C234" s="227"/>
      <c r="D234" s="228" t="s">
        <v>153</v>
      </c>
      <c r="E234" s="229" t="s">
        <v>19</v>
      </c>
      <c r="F234" s="230" t="s">
        <v>373</v>
      </c>
      <c r="G234" s="227"/>
      <c r="H234" s="231">
        <v>111.87000000000001</v>
      </c>
      <c r="I234" s="232"/>
      <c r="J234" s="227"/>
      <c r="K234" s="227"/>
      <c r="L234" s="233"/>
      <c r="M234" s="234"/>
      <c r="N234" s="235"/>
      <c r="O234" s="235"/>
      <c r="P234" s="235"/>
      <c r="Q234" s="235"/>
      <c r="R234" s="235"/>
      <c r="S234" s="235"/>
      <c r="T234" s="23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7" t="s">
        <v>153</v>
      </c>
      <c r="AU234" s="237" t="s">
        <v>82</v>
      </c>
      <c r="AV234" s="13" t="s">
        <v>82</v>
      </c>
      <c r="AW234" s="13" t="s">
        <v>33</v>
      </c>
      <c r="AX234" s="13" t="s">
        <v>72</v>
      </c>
      <c r="AY234" s="237" t="s">
        <v>142</v>
      </c>
    </row>
    <row r="235" s="13" customFormat="1">
      <c r="A235" s="13"/>
      <c r="B235" s="226"/>
      <c r="C235" s="227"/>
      <c r="D235" s="228" t="s">
        <v>153</v>
      </c>
      <c r="E235" s="229" t="s">
        <v>19</v>
      </c>
      <c r="F235" s="230" t="s">
        <v>374</v>
      </c>
      <c r="G235" s="227"/>
      <c r="H235" s="231">
        <v>41.811</v>
      </c>
      <c r="I235" s="232"/>
      <c r="J235" s="227"/>
      <c r="K235" s="227"/>
      <c r="L235" s="233"/>
      <c r="M235" s="234"/>
      <c r="N235" s="235"/>
      <c r="O235" s="235"/>
      <c r="P235" s="235"/>
      <c r="Q235" s="235"/>
      <c r="R235" s="235"/>
      <c r="S235" s="235"/>
      <c r="T235" s="23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7" t="s">
        <v>153</v>
      </c>
      <c r="AU235" s="237" t="s">
        <v>82</v>
      </c>
      <c r="AV235" s="13" t="s">
        <v>82</v>
      </c>
      <c r="AW235" s="13" t="s">
        <v>33</v>
      </c>
      <c r="AX235" s="13" t="s">
        <v>72</v>
      </c>
      <c r="AY235" s="237" t="s">
        <v>142</v>
      </c>
    </row>
    <row r="236" s="16" customFormat="1">
      <c r="A236" s="16"/>
      <c r="B236" s="270"/>
      <c r="C236" s="271"/>
      <c r="D236" s="228" t="s">
        <v>153</v>
      </c>
      <c r="E236" s="272" t="s">
        <v>107</v>
      </c>
      <c r="F236" s="273" t="s">
        <v>375</v>
      </c>
      <c r="G236" s="271"/>
      <c r="H236" s="274">
        <v>153.68100000000001</v>
      </c>
      <c r="I236" s="275"/>
      <c r="J236" s="271"/>
      <c r="K236" s="271"/>
      <c r="L236" s="276"/>
      <c r="M236" s="277"/>
      <c r="N236" s="278"/>
      <c r="O236" s="278"/>
      <c r="P236" s="278"/>
      <c r="Q236" s="278"/>
      <c r="R236" s="278"/>
      <c r="S236" s="278"/>
      <c r="T236" s="279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T236" s="280" t="s">
        <v>153</v>
      </c>
      <c r="AU236" s="280" t="s">
        <v>82</v>
      </c>
      <c r="AV236" s="16" t="s">
        <v>106</v>
      </c>
      <c r="AW236" s="16" t="s">
        <v>33</v>
      </c>
      <c r="AX236" s="16" t="s">
        <v>72</v>
      </c>
      <c r="AY236" s="280" t="s">
        <v>142</v>
      </c>
    </row>
    <row r="237" s="15" customFormat="1">
      <c r="A237" s="15"/>
      <c r="B237" s="249"/>
      <c r="C237" s="250"/>
      <c r="D237" s="228" t="s">
        <v>153</v>
      </c>
      <c r="E237" s="251" t="s">
        <v>19</v>
      </c>
      <c r="F237" s="252" t="s">
        <v>376</v>
      </c>
      <c r="G237" s="250"/>
      <c r="H237" s="251" t="s">
        <v>19</v>
      </c>
      <c r="I237" s="253"/>
      <c r="J237" s="250"/>
      <c r="K237" s="250"/>
      <c r="L237" s="254"/>
      <c r="M237" s="255"/>
      <c r="N237" s="256"/>
      <c r="O237" s="256"/>
      <c r="P237" s="256"/>
      <c r="Q237" s="256"/>
      <c r="R237" s="256"/>
      <c r="S237" s="256"/>
      <c r="T237" s="257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58" t="s">
        <v>153</v>
      </c>
      <c r="AU237" s="258" t="s">
        <v>82</v>
      </c>
      <c r="AV237" s="15" t="s">
        <v>80</v>
      </c>
      <c r="AW237" s="15" t="s">
        <v>33</v>
      </c>
      <c r="AX237" s="15" t="s">
        <v>72</v>
      </c>
      <c r="AY237" s="258" t="s">
        <v>142</v>
      </c>
    </row>
    <row r="238" s="13" customFormat="1">
      <c r="A238" s="13"/>
      <c r="B238" s="226"/>
      <c r="C238" s="227"/>
      <c r="D238" s="228" t="s">
        <v>153</v>
      </c>
      <c r="E238" s="229" t="s">
        <v>19</v>
      </c>
      <c r="F238" s="230" t="s">
        <v>377</v>
      </c>
      <c r="G238" s="227"/>
      <c r="H238" s="231">
        <v>245.36699999999999</v>
      </c>
      <c r="I238" s="232"/>
      <c r="J238" s="227"/>
      <c r="K238" s="227"/>
      <c r="L238" s="233"/>
      <c r="M238" s="234"/>
      <c r="N238" s="235"/>
      <c r="O238" s="235"/>
      <c r="P238" s="235"/>
      <c r="Q238" s="235"/>
      <c r="R238" s="235"/>
      <c r="S238" s="235"/>
      <c r="T238" s="23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7" t="s">
        <v>153</v>
      </c>
      <c r="AU238" s="237" t="s">
        <v>82</v>
      </c>
      <c r="AV238" s="13" t="s">
        <v>82</v>
      </c>
      <c r="AW238" s="13" t="s">
        <v>33</v>
      </c>
      <c r="AX238" s="13" t="s">
        <v>72</v>
      </c>
      <c r="AY238" s="237" t="s">
        <v>142</v>
      </c>
    </row>
    <row r="239" s="13" customFormat="1">
      <c r="A239" s="13"/>
      <c r="B239" s="226"/>
      <c r="C239" s="227"/>
      <c r="D239" s="228" t="s">
        <v>153</v>
      </c>
      <c r="E239" s="229" t="s">
        <v>19</v>
      </c>
      <c r="F239" s="230" t="s">
        <v>378</v>
      </c>
      <c r="G239" s="227"/>
      <c r="H239" s="231">
        <v>12.077999999999999</v>
      </c>
      <c r="I239" s="232"/>
      <c r="J239" s="227"/>
      <c r="K239" s="227"/>
      <c r="L239" s="233"/>
      <c r="M239" s="234"/>
      <c r="N239" s="235"/>
      <c r="O239" s="235"/>
      <c r="P239" s="235"/>
      <c r="Q239" s="235"/>
      <c r="R239" s="235"/>
      <c r="S239" s="235"/>
      <c r="T239" s="23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7" t="s">
        <v>153</v>
      </c>
      <c r="AU239" s="237" t="s">
        <v>82</v>
      </c>
      <c r="AV239" s="13" t="s">
        <v>82</v>
      </c>
      <c r="AW239" s="13" t="s">
        <v>33</v>
      </c>
      <c r="AX239" s="13" t="s">
        <v>72</v>
      </c>
      <c r="AY239" s="237" t="s">
        <v>142</v>
      </c>
    </row>
    <row r="240" s="13" customFormat="1">
      <c r="A240" s="13"/>
      <c r="B240" s="226"/>
      <c r="C240" s="227"/>
      <c r="D240" s="228" t="s">
        <v>153</v>
      </c>
      <c r="E240" s="229" t="s">
        <v>19</v>
      </c>
      <c r="F240" s="230" t="s">
        <v>379</v>
      </c>
      <c r="G240" s="227"/>
      <c r="H240" s="231">
        <v>3.52</v>
      </c>
      <c r="I240" s="232"/>
      <c r="J240" s="227"/>
      <c r="K240" s="227"/>
      <c r="L240" s="233"/>
      <c r="M240" s="234"/>
      <c r="N240" s="235"/>
      <c r="O240" s="235"/>
      <c r="P240" s="235"/>
      <c r="Q240" s="235"/>
      <c r="R240" s="235"/>
      <c r="S240" s="235"/>
      <c r="T240" s="23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7" t="s">
        <v>153</v>
      </c>
      <c r="AU240" s="237" t="s">
        <v>82</v>
      </c>
      <c r="AV240" s="13" t="s">
        <v>82</v>
      </c>
      <c r="AW240" s="13" t="s">
        <v>33</v>
      </c>
      <c r="AX240" s="13" t="s">
        <v>72</v>
      </c>
      <c r="AY240" s="237" t="s">
        <v>142</v>
      </c>
    </row>
    <row r="241" s="13" customFormat="1">
      <c r="A241" s="13"/>
      <c r="B241" s="226"/>
      <c r="C241" s="227"/>
      <c r="D241" s="228" t="s">
        <v>153</v>
      </c>
      <c r="E241" s="229" t="s">
        <v>19</v>
      </c>
      <c r="F241" s="230" t="s">
        <v>380</v>
      </c>
      <c r="G241" s="227"/>
      <c r="H241" s="231">
        <v>1.5069999999999999</v>
      </c>
      <c r="I241" s="232"/>
      <c r="J241" s="227"/>
      <c r="K241" s="227"/>
      <c r="L241" s="233"/>
      <c r="M241" s="234"/>
      <c r="N241" s="235"/>
      <c r="O241" s="235"/>
      <c r="P241" s="235"/>
      <c r="Q241" s="235"/>
      <c r="R241" s="235"/>
      <c r="S241" s="235"/>
      <c r="T241" s="23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7" t="s">
        <v>153</v>
      </c>
      <c r="AU241" s="237" t="s">
        <v>82</v>
      </c>
      <c r="AV241" s="13" t="s">
        <v>82</v>
      </c>
      <c r="AW241" s="13" t="s">
        <v>33</v>
      </c>
      <c r="AX241" s="13" t="s">
        <v>72</v>
      </c>
      <c r="AY241" s="237" t="s">
        <v>142</v>
      </c>
    </row>
    <row r="242" s="16" customFormat="1">
      <c r="A242" s="16"/>
      <c r="B242" s="270"/>
      <c r="C242" s="271"/>
      <c r="D242" s="228" t="s">
        <v>153</v>
      </c>
      <c r="E242" s="272" t="s">
        <v>19</v>
      </c>
      <c r="F242" s="273" t="s">
        <v>375</v>
      </c>
      <c r="G242" s="271"/>
      <c r="H242" s="274">
        <v>262.47199999999998</v>
      </c>
      <c r="I242" s="275"/>
      <c r="J242" s="271"/>
      <c r="K242" s="271"/>
      <c r="L242" s="276"/>
      <c r="M242" s="277"/>
      <c r="N242" s="278"/>
      <c r="O242" s="278"/>
      <c r="P242" s="278"/>
      <c r="Q242" s="278"/>
      <c r="R242" s="278"/>
      <c r="S242" s="278"/>
      <c r="T242" s="279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T242" s="280" t="s">
        <v>153</v>
      </c>
      <c r="AU242" s="280" t="s">
        <v>82</v>
      </c>
      <c r="AV242" s="16" t="s">
        <v>106</v>
      </c>
      <c r="AW242" s="16" t="s">
        <v>33</v>
      </c>
      <c r="AX242" s="16" t="s">
        <v>72</v>
      </c>
      <c r="AY242" s="280" t="s">
        <v>142</v>
      </c>
    </row>
    <row r="243" s="13" customFormat="1">
      <c r="A243" s="13"/>
      <c r="B243" s="226"/>
      <c r="C243" s="227"/>
      <c r="D243" s="228" t="s">
        <v>153</v>
      </c>
      <c r="E243" s="229" t="s">
        <v>19</v>
      </c>
      <c r="F243" s="230" t="s">
        <v>381</v>
      </c>
      <c r="G243" s="227"/>
      <c r="H243" s="231">
        <v>0.58899999999999997</v>
      </c>
      <c r="I243" s="232"/>
      <c r="J243" s="227"/>
      <c r="K243" s="227"/>
      <c r="L243" s="233"/>
      <c r="M243" s="234"/>
      <c r="N243" s="235"/>
      <c r="O243" s="235"/>
      <c r="P243" s="235"/>
      <c r="Q243" s="235"/>
      <c r="R243" s="235"/>
      <c r="S243" s="235"/>
      <c r="T243" s="23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7" t="s">
        <v>153</v>
      </c>
      <c r="AU243" s="237" t="s">
        <v>82</v>
      </c>
      <c r="AV243" s="13" t="s">
        <v>82</v>
      </c>
      <c r="AW243" s="13" t="s">
        <v>33</v>
      </c>
      <c r="AX243" s="13" t="s">
        <v>72</v>
      </c>
      <c r="AY243" s="237" t="s">
        <v>142</v>
      </c>
    </row>
    <row r="244" s="14" customFormat="1">
      <c r="A244" s="14"/>
      <c r="B244" s="238"/>
      <c r="C244" s="239"/>
      <c r="D244" s="228" t="s">
        <v>153</v>
      </c>
      <c r="E244" s="240" t="s">
        <v>19</v>
      </c>
      <c r="F244" s="241" t="s">
        <v>156</v>
      </c>
      <c r="G244" s="239"/>
      <c r="H244" s="242">
        <v>416.74200000000002</v>
      </c>
      <c r="I244" s="243"/>
      <c r="J244" s="239"/>
      <c r="K244" s="239"/>
      <c r="L244" s="244"/>
      <c r="M244" s="245"/>
      <c r="N244" s="246"/>
      <c r="O244" s="246"/>
      <c r="P244" s="246"/>
      <c r="Q244" s="246"/>
      <c r="R244" s="246"/>
      <c r="S244" s="246"/>
      <c r="T244" s="247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8" t="s">
        <v>153</v>
      </c>
      <c r="AU244" s="248" t="s">
        <v>82</v>
      </c>
      <c r="AV244" s="14" t="s">
        <v>149</v>
      </c>
      <c r="AW244" s="14" t="s">
        <v>33</v>
      </c>
      <c r="AX244" s="14" t="s">
        <v>80</v>
      </c>
      <c r="AY244" s="248" t="s">
        <v>142</v>
      </c>
    </row>
    <row r="245" s="2" customFormat="1" ht="16.5" customHeight="1">
      <c r="A245" s="41"/>
      <c r="B245" s="42"/>
      <c r="C245" s="260" t="s">
        <v>382</v>
      </c>
      <c r="D245" s="260" t="s">
        <v>341</v>
      </c>
      <c r="E245" s="261" t="s">
        <v>383</v>
      </c>
      <c r="F245" s="262" t="s">
        <v>384</v>
      </c>
      <c r="G245" s="263" t="s">
        <v>344</v>
      </c>
      <c r="H245" s="264">
        <v>138.31399999999999</v>
      </c>
      <c r="I245" s="265"/>
      <c r="J245" s="266">
        <f>ROUND(I245*H245,2)</f>
        <v>0</v>
      </c>
      <c r="K245" s="262" t="s">
        <v>19</v>
      </c>
      <c r="L245" s="267"/>
      <c r="M245" s="268" t="s">
        <v>19</v>
      </c>
      <c r="N245" s="269" t="s">
        <v>43</v>
      </c>
      <c r="O245" s="87"/>
      <c r="P245" s="217">
        <f>O245*H245</f>
        <v>0</v>
      </c>
      <c r="Q245" s="217">
        <v>0</v>
      </c>
      <c r="R245" s="217">
        <f>Q245*H245</f>
        <v>0</v>
      </c>
      <c r="S245" s="217">
        <v>0</v>
      </c>
      <c r="T245" s="218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9" t="s">
        <v>193</v>
      </c>
      <c r="AT245" s="219" t="s">
        <v>341</v>
      </c>
      <c r="AU245" s="219" t="s">
        <v>82</v>
      </c>
      <c r="AY245" s="20" t="s">
        <v>142</v>
      </c>
      <c r="BE245" s="220">
        <f>IF(N245="základní",J245,0)</f>
        <v>0</v>
      </c>
      <c r="BF245" s="220">
        <f>IF(N245="snížená",J245,0)</f>
        <v>0</v>
      </c>
      <c r="BG245" s="220">
        <f>IF(N245="zákl. přenesená",J245,0)</f>
        <v>0</v>
      </c>
      <c r="BH245" s="220">
        <f>IF(N245="sníž. přenesená",J245,0)</f>
        <v>0</v>
      </c>
      <c r="BI245" s="220">
        <f>IF(N245="nulová",J245,0)</f>
        <v>0</v>
      </c>
      <c r="BJ245" s="20" t="s">
        <v>80</v>
      </c>
      <c r="BK245" s="220">
        <f>ROUND(I245*H245,2)</f>
        <v>0</v>
      </c>
      <c r="BL245" s="20" t="s">
        <v>149</v>
      </c>
      <c r="BM245" s="219" t="s">
        <v>385</v>
      </c>
    </row>
    <row r="246" s="15" customFormat="1">
      <c r="A246" s="15"/>
      <c r="B246" s="249"/>
      <c r="C246" s="250"/>
      <c r="D246" s="228" t="s">
        <v>153</v>
      </c>
      <c r="E246" s="251" t="s">
        <v>19</v>
      </c>
      <c r="F246" s="252" t="s">
        <v>386</v>
      </c>
      <c r="G246" s="250"/>
      <c r="H246" s="251" t="s">
        <v>19</v>
      </c>
      <c r="I246" s="253"/>
      <c r="J246" s="250"/>
      <c r="K246" s="250"/>
      <c r="L246" s="254"/>
      <c r="M246" s="255"/>
      <c r="N246" s="256"/>
      <c r="O246" s="256"/>
      <c r="P246" s="256"/>
      <c r="Q246" s="256"/>
      <c r="R246" s="256"/>
      <c r="S246" s="256"/>
      <c r="T246" s="257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58" t="s">
        <v>153</v>
      </c>
      <c r="AU246" s="258" t="s">
        <v>82</v>
      </c>
      <c r="AV246" s="15" t="s">
        <v>80</v>
      </c>
      <c r="AW246" s="15" t="s">
        <v>33</v>
      </c>
      <c r="AX246" s="15" t="s">
        <v>72</v>
      </c>
      <c r="AY246" s="258" t="s">
        <v>142</v>
      </c>
    </row>
    <row r="247" s="13" customFormat="1">
      <c r="A247" s="13"/>
      <c r="B247" s="226"/>
      <c r="C247" s="227"/>
      <c r="D247" s="228" t="s">
        <v>153</v>
      </c>
      <c r="E247" s="229" t="s">
        <v>19</v>
      </c>
      <c r="F247" s="230" t="s">
        <v>387</v>
      </c>
      <c r="G247" s="227"/>
      <c r="H247" s="231">
        <v>76.840999999999994</v>
      </c>
      <c r="I247" s="232"/>
      <c r="J247" s="227"/>
      <c r="K247" s="227"/>
      <c r="L247" s="233"/>
      <c r="M247" s="234"/>
      <c r="N247" s="235"/>
      <c r="O247" s="235"/>
      <c r="P247" s="235"/>
      <c r="Q247" s="235"/>
      <c r="R247" s="235"/>
      <c r="S247" s="235"/>
      <c r="T247" s="23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7" t="s">
        <v>153</v>
      </c>
      <c r="AU247" s="237" t="s">
        <v>82</v>
      </c>
      <c r="AV247" s="13" t="s">
        <v>82</v>
      </c>
      <c r="AW247" s="13" t="s">
        <v>33</v>
      </c>
      <c r="AX247" s="13" t="s">
        <v>80</v>
      </c>
      <c r="AY247" s="237" t="s">
        <v>142</v>
      </c>
    </row>
    <row r="248" s="13" customFormat="1">
      <c r="A248" s="13"/>
      <c r="B248" s="226"/>
      <c r="C248" s="227"/>
      <c r="D248" s="228" t="s">
        <v>153</v>
      </c>
      <c r="E248" s="227"/>
      <c r="F248" s="230" t="s">
        <v>388</v>
      </c>
      <c r="G248" s="227"/>
      <c r="H248" s="231">
        <v>138.31399999999999</v>
      </c>
      <c r="I248" s="232"/>
      <c r="J248" s="227"/>
      <c r="K248" s="227"/>
      <c r="L248" s="233"/>
      <c r="M248" s="234"/>
      <c r="N248" s="235"/>
      <c r="O248" s="235"/>
      <c r="P248" s="235"/>
      <c r="Q248" s="235"/>
      <c r="R248" s="235"/>
      <c r="S248" s="235"/>
      <c r="T248" s="23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7" t="s">
        <v>153</v>
      </c>
      <c r="AU248" s="237" t="s">
        <v>82</v>
      </c>
      <c r="AV248" s="13" t="s">
        <v>82</v>
      </c>
      <c r="AW248" s="13" t="s">
        <v>4</v>
      </c>
      <c r="AX248" s="13" t="s">
        <v>80</v>
      </c>
      <c r="AY248" s="237" t="s">
        <v>142</v>
      </c>
    </row>
    <row r="249" s="2" customFormat="1" ht="16.5" customHeight="1">
      <c r="A249" s="41"/>
      <c r="B249" s="42"/>
      <c r="C249" s="260" t="s">
        <v>389</v>
      </c>
      <c r="D249" s="260" t="s">
        <v>341</v>
      </c>
      <c r="E249" s="261" t="s">
        <v>390</v>
      </c>
      <c r="F249" s="262" t="s">
        <v>391</v>
      </c>
      <c r="G249" s="263" t="s">
        <v>344</v>
      </c>
      <c r="H249" s="264">
        <v>1.0600000000000001</v>
      </c>
      <c r="I249" s="265"/>
      <c r="J249" s="266">
        <f>ROUND(I249*H249,2)</f>
        <v>0</v>
      </c>
      <c r="K249" s="262" t="s">
        <v>148</v>
      </c>
      <c r="L249" s="267"/>
      <c r="M249" s="268" t="s">
        <v>19</v>
      </c>
      <c r="N249" s="269" t="s">
        <v>43</v>
      </c>
      <c r="O249" s="87"/>
      <c r="P249" s="217">
        <f>O249*H249</f>
        <v>0</v>
      </c>
      <c r="Q249" s="217">
        <v>1</v>
      </c>
      <c r="R249" s="217">
        <f>Q249*H249</f>
        <v>1.0600000000000001</v>
      </c>
      <c r="S249" s="217">
        <v>0</v>
      </c>
      <c r="T249" s="218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9" t="s">
        <v>193</v>
      </c>
      <c r="AT249" s="219" t="s">
        <v>341</v>
      </c>
      <c r="AU249" s="219" t="s">
        <v>82</v>
      </c>
      <c r="AY249" s="20" t="s">
        <v>142</v>
      </c>
      <c r="BE249" s="220">
        <f>IF(N249="základní",J249,0)</f>
        <v>0</v>
      </c>
      <c r="BF249" s="220">
        <f>IF(N249="snížená",J249,0)</f>
        <v>0</v>
      </c>
      <c r="BG249" s="220">
        <f>IF(N249="zákl. přenesená",J249,0)</f>
        <v>0</v>
      </c>
      <c r="BH249" s="220">
        <f>IF(N249="sníž. přenesená",J249,0)</f>
        <v>0</v>
      </c>
      <c r="BI249" s="220">
        <f>IF(N249="nulová",J249,0)</f>
        <v>0</v>
      </c>
      <c r="BJ249" s="20" t="s">
        <v>80</v>
      </c>
      <c r="BK249" s="220">
        <f>ROUND(I249*H249,2)</f>
        <v>0</v>
      </c>
      <c r="BL249" s="20" t="s">
        <v>149</v>
      </c>
      <c r="BM249" s="219" t="s">
        <v>392</v>
      </c>
    </row>
    <row r="250" s="15" customFormat="1">
      <c r="A250" s="15"/>
      <c r="B250" s="249"/>
      <c r="C250" s="250"/>
      <c r="D250" s="228" t="s">
        <v>153</v>
      </c>
      <c r="E250" s="251" t="s">
        <v>19</v>
      </c>
      <c r="F250" s="252" t="s">
        <v>393</v>
      </c>
      <c r="G250" s="250"/>
      <c r="H250" s="251" t="s">
        <v>19</v>
      </c>
      <c r="I250" s="253"/>
      <c r="J250" s="250"/>
      <c r="K250" s="250"/>
      <c r="L250" s="254"/>
      <c r="M250" s="255"/>
      <c r="N250" s="256"/>
      <c r="O250" s="256"/>
      <c r="P250" s="256"/>
      <c r="Q250" s="256"/>
      <c r="R250" s="256"/>
      <c r="S250" s="256"/>
      <c r="T250" s="257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58" t="s">
        <v>153</v>
      </c>
      <c r="AU250" s="258" t="s">
        <v>82</v>
      </c>
      <c r="AV250" s="15" t="s">
        <v>80</v>
      </c>
      <c r="AW250" s="15" t="s">
        <v>33</v>
      </c>
      <c r="AX250" s="15" t="s">
        <v>72</v>
      </c>
      <c r="AY250" s="258" t="s">
        <v>142</v>
      </c>
    </row>
    <row r="251" s="13" customFormat="1">
      <c r="A251" s="13"/>
      <c r="B251" s="226"/>
      <c r="C251" s="227"/>
      <c r="D251" s="228" t="s">
        <v>153</v>
      </c>
      <c r="E251" s="229" t="s">
        <v>19</v>
      </c>
      <c r="F251" s="230" t="s">
        <v>394</v>
      </c>
      <c r="G251" s="227"/>
      <c r="H251" s="231">
        <v>0.58899999999999997</v>
      </c>
      <c r="I251" s="232"/>
      <c r="J251" s="227"/>
      <c r="K251" s="227"/>
      <c r="L251" s="233"/>
      <c r="M251" s="234"/>
      <c r="N251" s="235"/>
      <c r="O251" s="235"/>
      <c r="P251" s="235"/>
      <c r="Q251" s="235"/>
      <c r="R251" s="235"/>
      <c r="S251" s="235"/>
      <c r="T251" s="23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7" t="s">
        <v>153</v>
      </c>
      <c r="AU251" s="237" t="s">
        <v>82</v>
      </c>
      <c r="AV251" s="13" t="s">
        <v>82</v>
      </c>
      <c r="AW251" s="13" t="s">
        <v>33</v>
      </c>
      <c r="AX251" s="13" t="s">
        <v>80</v>
      </c>
      <c r="AY251" s="237" t="s">
        <v>142</v>
      </c>
    </row>
    <row r="252" s="13" customFormat="1">
      <c r="A252" s="13"/>
      <c r="B252" s="226"/>
      <c r="C252" s="227"/>
      <c r="D252" s="228" t="s">
        <v>153</v>
      </c>
      <c r="E252" s="227"/>
      <c r="F252" s="230" t="s">
        <v>395</v>
      </c>
      <c r="G252" s="227"/>
      <c r="H252" s="231">
        <v>1.0600000000000001</v>
      </c>
      <c r="I252" s="232"/>
      <c r="J252" s="227"/>
      <c r="K252" s="227"/>
      <c r="L252" s="233"/>
      <c r="M252" s="234"/>
      <c r="N252" s="235"/>
      <c r="O252" s="235"/>
      <c r="P252" s="235"/>
      <c r="Q252" s="235"/>
      <c r="R252" s="235"/>
      <c r="S252" s="235"/>
      <c r="T252" s="23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7" t="s">
        <v>153</v>
      </c>
      <c r="AU252" s="237" t="s">
        <v>82</v>
      </c>
      <c r="AV252" s="13" t="s">
        <v>82</v>
      </c>
      <c r="AW252" s="13" t="s">
        <v>4</v>
      </c>
      <c r="AX252" s="13" t="s">
        <v>80</v>
      </c>
      <c r="AY252" s="237" t="s">
        <v>142</v>
      </c>
    </row>
    <row r="253" s="2" customFormat="1" ht="37.8" customHeight="1">
      <c r="A253" s="41"/>
      <c r="B253" s="42"/>
      <c r="C253" s="208" t="s">
        <v>396</v>
      </c>
      <c r="D253" s="208" t="s">
        <v>144</v>
      </c>
      <c r="E253" s="209" t="s">
        <v>397</v>
      </c>
      <c r="F253" s="210" t="s">
        <v>398</v>
      </c>
      <c r="G253" s="211" t="s">
        <v>92</v>
      </c>
      <c r="H253" s="212">
        <v>198.44</v>
      </c>
      <c r="I253" s="213"/>
      <c r="J253" s="214">
        <f>ROUND(I253*H253,2)</f>
        <v>0</v>
      </c>
      <c r="K253" s="210" t="s">
        <v>148</v>
      </c>
      <c r="L253" s="47"/>
      <c r="M253" s="215" t="s">
        <v>19</v>
      </c>
      <c r="N253" s="216" t="s">
        <v>43</v>
      </c>
      <c r="O253" s="87"/>
      <c r="P253" s="217">
        <f>O253*H253</f>
        <v>0</v>
      </c>
      <c r="Q253" s="217">
        <v>0</v>
      </c>
      <c r="R253" s="217">
        <f>Q253*H253</f>
        <v>0</v>
      </c>
      <c r="S253" s="217">
        <v>0</v>
      </c>
      <c r="T253" s="218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9" t="s">
        <v>149</v>
      </c>
      <c r="AT253" s="219" t="s">
        <v>144</v>
      </c>
      <c r="AU253" s="219" t="s">
        <v>82</v>
      </c>
      <c r="AY253" s="20" t="s">
        <v>142</v>
      </c>
      <c r="BE253" s="220">
        <f>IF(N253="základní",J253,0)</f>
        <v>0</v>
      </c>
      <c r="BF253" s="220">
        <f>IF(N253="snížená",J253,0)</f>
        <v>0</v>
      </c>
      <c r="BG253" s="220">
        <f>IF(N253="zákl. přenesená",J253,0)</f>
        <v>0</v>
      </c>
      <c r="BH253" s="220">
        <f>IF(N253="sníž. přenesená",J253,0)</f>
        <v>0</v>
      </c>
      <c r="BI253" s="220">
        <f>IF(N253="nulová",J253,0)</f>
        <v>0</v>
      </c>
      <c r="BJ253" s="20" t="s">
        <v>80</v>
      </c>
      <c r="BK253" s="220">
        <f>ROUND(I253*H253,2)</f>
        <v>0</v>
      </c>
      <c r="BL253" s="20" t="s">
        <v>149</v>
      </c>
      <c r="BM253" s="219" t="s">
        <v>399</v>
      </c>
    </row>
    <row r="254" s="2" customFormat="1">
      <c r="A254" s="41"/>
      <c r="B254" s="42"/>
      <c r="C254" s="43"/>
      <c r="D254" s="221" t="s">
        <v>151</v>
      </c>
      <c r="E254" s="43"/>
      <c r="F254" s="222" t="s">
        <v>400</v>
      </c>
      <c r="G254" s="43"/>
      <c r="H254" s="43"/>
      <c r="I254" s="223"/>
      <c r="J254" s="43"/>
      <c r="K254" s="43"/>
      <c r="L254" s="47"/>
      <c r="M254" s="224"/>
      <c r="N254" s="225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151</v>
      </c>
      <c r="AU254" s="20" t="s">
        <v>82</v>
      </c>
    </row>
    <row r="255" s="15" customFormat="1">
      <c r="A255" s="15"/>
      <c r="B255" s="249"/>
      <c r="C255" s="250"/>
      <c r="D255" s="228" t="s">
        <v>153</v>
      </c>
      <c r="E255" s="251" t="s">
        <v>19</v>
      </c>
      <c r="F255" s="252" t="s">
        <v>249</v>
      </c>
      <c r="G255" s="250"/>
      <c r="H255" s="251" t="s">
        <v>19</v>
      </c>
      <c r="I255" s="253"/>
      <c r="J255" s="250"/>
      <c r="K255" s="250"/>
      <c r="L255" s="254"/>
      <c r="M255" s="255"/>
      <c r="N255" s="256"/>
      <c r="O255" s="256"/>
      <c r="P255" s="256"/>
      <c r="Q255" s="256"/>
      <c r="R255" s="256"/>
      <c r="S255" s="256"/>
      <c r="T255" s="257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58" t="s">
        <v>153</v>
      </c>
      <c r="AU255" s="258" t="s">
        <v>82</v>
      </c>
      <c r="AV255" s="15" t="s">
        <v>80</v>
      </c>
      <c r="AW255" s="15" t="s">
        <v>33</v>
      </c>
      <c r="AX255" s="15" t="s">
        <v>72</v>
      </c>
      <c r="AY255" s="258" t="s">
        <v>142</v>
      </c>
    </row>
    <row r="256" s="13" customFormat="1">
      <c r="A256" s="13"/>
      <c r="B256" s="226"/>
      <c r="C256" s="227"/>
      <c r="D256" s="228" t="s">
        <v>153</v>
      </c>
      <c r="E256" s="229" t="s">
        <v>19</v>
      </c>
      <c r="F256" s="230" t="s">
        <v>401</v>
      </c>
      <c r="G256" s="227"/>
      <c r="H256" s="231">
        <v>198.44</v>
      </c>
      <c r="I256" s="232"/>
      <c r="J256" s="227"/>
      <c r="K256" s="227"/>
      <c r="L256" s="233"/>
      <c r="M256" s="234"/>
      <c r="N256" s="235"/>
      <c r="O256" s="235"/>
      <c r="P256" s="235"/>
      <c r="Q256" s="235"/>
      <c r="R256" s="235"/>
      <c r="S256" s="235"/>
      <c r="T256" s="23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7" t="s">
        <v>153</v>
      </c>
      <c r="AU256" s="237" t="s">
        <v>82</v>
      </c>
      <c r="AV256" s="13" t="s">
        <v>82</v>
      </c>
      <c r="AW256" s="13" t="s">
        <v>33</v>
      </c>
      <c r="AX256" s="13" t="s">
        <v>72</v>
      </c>
      <c r="AY256" s="237" t="s">
        <v>142</v>
      </c>
    </row>
    <row r="257" s="14" customFormat="1">
      <c r="A257" s="14"/>
      <c r="B257" s="238"/>
      <c r="C257" s="239"/>
      <c r="D257" s="228" t="s">
        <v>153</v>
      </c>
      <c r="E257" s="240" t="s">
        <v>98</v>
      </c>
      <c r="F257" s="241" t="s">
        <v>156</v>
      </c>
      <c r="G257" s="239"/>
      <c r="H257" s="242">
        <v>198.44</v>
      </c>
      <c r="I257" s="243"/>
      <c r="J257" s="239"/>
      <c r="K257" s="239"/>
      <c r="L257" s="244"/>
      <c r="M257" s="245"/>
      <c r="N257" s="246"/>
      <c r="O257" s="246"/>
      <c r="P257" s="246"/>
      <c r="Q257" s="246"/>
      <c r="R257" s="246"/>
      <c r="S257" s="246"/>
      <c r="T257" s="247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8" t="s">
        <v>153</v>
      </c>
      <c r="AU257" s="248" t="s">
        <v>82</v>
      </c>
      <c r="AV257" s="14" t="s">
        <v>149</v>
      </c>
      <c r="AW257" s="14" t="s">
        <v>33</v>
      </c>
      <c r="AX257" s="14" t="s">
        <v>80</v>
      </c>
      <c r="AY257" s="248" t="s">
        <v>142</v>
      </c>
    </row>
    <row r="258" s="2" customFormat="1" ht="16.5" customHeight="1">
      <c r="A258" s="41"/>
      <c r="B258" s="42"/>
      <c r="C258" s="260" t="s">
        <v>402</v>
      </c>
      <c r="D258" s="260" t="s">
        <v>341</v>
      </c>
      <c r="E258" s="261" t="s">
        <v>403</v>
      </c>
      <c r="F258" s="262" t="s">
        <v>404</v>
      </c>
      <c r="G258" s="263" t="s">
        <v>344</v>
      </c>
      <c r="H258" s="264">
        <v>357.19200000000001</v>
      </c>
      <c r="I258" s="265"/>
      <c r="J258" s="266">
        <f>ROUND(I258*H258,2)</f>
        <v>0</v>
      </c>
      <c r="K258" s="262" t="s">
        <v>148</v>
      </c>
      <c r="L258" s="267"/>
      <c r="M258" s="268" t="s">
        <v>19</v>
      </c>
      <c r="N258" s="269" t="s">
        <v>43</v>
      </c>
      <c r="O258" s="87"/>
      <c r="P258" s="217">
        <f>O258*H258</f>
        <v>0</v>
      </c>
      <c r="Q258" s="217">
        <v>0</v>
      </c>
      <c r="R258" s="217">
        <f>Q258*H258</f>
        <v>0</v>
      </c>
      <c r="S258" s="217">
        <v>0</v>
      </c>
      <c r="T258" s="218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9" t="s">
        <v>193</v>
      </c>
      <c r="AT258" s="219" t="s">
        <v>341</v>
      </c>
      <c r="AU258" s="219" t="s">
        <v>82</v>
      </c>
      <c r="AY258" s="20" t="s">
        <v>142</v>
      </c>
      <c r="BE258" s="220">
        <f>IF(N258="základní",J258,0)</f>
        <v>0</v>
      </c>
      <c r="BF258" s="220">
        <f>IF(N258="snížená",J258,0)</f>
        <v>0</v>
      </c>
      <c r="BG258" s="220">
        <f>IF(N258="zákl. přenesená",J258,0)</f>
        <v>0</v>
      </c>
      <c r="BH258" s="220">
        <f>IF(N258="sníž. přenesená",J258,0)</f>
        <v>0</v>
      </c>
      <c r="BI258" s="220">
        <f>IF(N258="nulová",J258,0)</f>
        <v>0</v>
      </c>
      <c r="BJ258" s="20" t="s">
        <v>80</v>
      </c>
      <c r="BK258" s="220">
        <f>ROUND(I258*H258,2)</f>
        <v>0</v>
      </c>
      <c r="BL258" s="20" t="s">
        <v>149</v>
      </c>
      <c r="BM258" s="219" t="s">
        <v>405</v>
      </c>
    </row>
    <row r="259" s="13" customFormat="1">
      <c r="A259" s="13"/>
      <c r="B259" s="226"/>
      <c r="C259" s="227"/>
      <c r="D259" s="228" t="s">
        <v>153</v>
      </c>
      <c r="E259" s="229" t="s">
        <v>19</v>
      </c>
      <c r="F259" s="230" t="s">
        <v>406</v>
      </c>
      <c r="G259" s="227"/>
      <c r="H259" s="231">
        <v>357.19200000000001</v>
      </c>
      <c r="I259" s="232"/>
      <c r="J259" s="227"/>
      <c r="K259" s="227"/>
      <c r="L259" s="233"/>
      <c r="M259" s="234"/>
      <c r="N259" s="235"/>
      <c r="O259" s="235"/>
      <c r="P259" s="235"/>
      <c r="Q259" s="235"/>
      <c r="R259" s="235"/>
      <c r="S259" s="235"/>
      <c r="T259" s="23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7" t="s">
        <v>153</v>
      </c>
      <c r="AU259" s="237" t="s">
        <v>82</v>
      </c>
      <c r="AV259" s="13" t="s">
        <v>82</v>
      </c>
      <c r="AW259" s="13" t="s">
        <v>33</v>
      </c>
      <c r="AX259" s="13" t="s">
        <v>80</v>
      </c>
      <c r="AY259" s="237" t="s">
        <v>142</v>
      </c>
    </row>
    <row r="260" s="12" customFormat="1" ht="22.8" customHeight="1">
      <c r="A260" s="12"/>
      <c r="B260" s="192"/>
      <c r="C260" s="193"/>
      <c r="D260" s="194" t="s">
        <v>71</v>
      </c>
      <c r="E260" s="206" t="s">
        <v>82</v>
      </c>
      <c r="F260" s="206" t="s">
        <v>407</v>
      </c>
      <c r="G260" s="193"/>
      <c r="H260" s="193"/>
      <c r="I260" s="196"/>
      <c r="J260" s="207">
        <f>BK260</f>
        <v>0</v>
      </c>
      <c r="K260" s="193"/>
      <c r="L260" s="198"/>
      <c r="M260" s="199"/>
      <c r="N260" s="200"/>
      <c r="O260" s="200"/>
      <c r="P260" s="201">
        <f>SUM(P261:P264)</f>
        <v>0</v>
      </c>
      <c r="Q260" s="200"/>
      <c r="R260" s="201">
        <f>SUM(R261:R264)</f>
        <v>38.853099999999998</v>
      </c>
      <c r="S260" s="200"/>
      <c r="T260" s="202">
        <f>SUM(T261:T264)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3" t="s">
        <v>80</v>
      </c>
      <c r="AT260" s="204" t="s">
        <v>71</v>
      </c>
      <c r="AU260" s="204" t="s">
        <v>80</v>
      </c>
      <c r="AY260" s="203" t="s">
        <v>142</v>
      </c>
      <c r="BK260" s="205">
        <f>SUM(BK261:BK264)</f>
        <v>0</v>
      </c>
    </row>
    <row r="261" s="2" customFormat="1" ht="37.8" customHeight="1">
      <c r="A261" s="41"/>
      <c r="B261" s="42"/>
      <c r="C261" s="208" t="s">
        <v>408</v>
      </c>
      <c r="D261" s="208" t="s">
        <v>144</v>
      </c>
      <c r="E261" s="209" t="s">
        <v>409</v>
      </c>
      <c r="F261" s="210" t="s">
        <v>410</v>
      </c>
      <c r="G261" s="211" t="s">
        <v>165</v>
      </c>
      <c r="H261" s="212">
        <v>190</v>
      </c>
      <c r="I261" s="213"/>
      <c r="J261" s="214">
        <f>ROUND(I261*H261,2)</f>
        <v>0</v>
      </c>
      <c r="K261" s="210" t="s">
        <v>148</v>
      </c>
      <c r="L261" s="47"/>
      <c r="M261" s="215" t="s">
        <v>19</v>
      </c>
      <c r="N261" s="216" t="s">
        <v>43</v>
      </c>
      <c r="O261" s="87"/>
      <c r="P261" s="217">
        <f>O261*H261</f>
        <v>0</v>
      </c>
      <c r="Q261" s="217">
        <v>0.20449000000000001</v>
      </c>
      <c r="R261" s="217">
        <f>Q261*H261</f>
        <v>38.853099999999998</v>
      </c>
      <c r="S261" s="217">
        <v>0</v>
      </c>
      <c r="T261" s="218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9" t="s">
        <v>149</v>
      </c>
      <c r="AT261" s="219" t="s">
        <v>144</v>
      </c>
      <c r="AU261" s="219" t="s">
        <v>82</v>
      </c>
      <c r="AY261" s="20" t="s">
        <v>142</v>
      </c>
      <c r="BE261" s="220">
        <f>IF(N261="základní",J261,0)</f>
        <v>0</v>
      </c>
      <c r="BF261" s="220">
        <f>IF(N261="snížená",J261,0)</f>
        <v>0</v>
      </c>
      <c r="BG261" s="220">
        <f>IF(N261="zákl. přenesená",J261,0)</f>
        <v>0</v>
      </c>
      <c r="BH261" s="220">
        <f>IF(N261="sníž. přenesená",J261,0)</f>
        <v>0</v>
      </c>
      <c r="BI261" s="220">
        <f>IF(N261="nulová",J261,0)</f>
        <v>0</v>
      </c>
      <c r="BJ261" s="20" t="s">
        <v>80</v>
      </c>
      <c r="BK261" s="220">
        <f>ROUND(I261*H261,2)</f>
        <v>0</v>
      </c>
      <c r="BL261" s="20" t="s">
        <v>149</v>
      </c>
      <c r="BM261" s="219" t="s">
        <v>411</v>
      </c>
    </row>
    <row r="262" s="2" customFormat="1">
      <c r="A262" s="41"/>
      <c r="B262" s="42"/>
      <c r="C262" s="43"/>
      <c r="D262" s="221" t="s">
        <v>151</v>
      </c>
      <c r="E262" s="43"/>
      <c r="F262" s="222" t="s">
        <v>412</v>
      </c>
      <c r="G262" s="43"/>
      <c r="H262" s="43"/>
      <c r="I262" s="223"/>
      <c r="J262" s="43"/>
      <c r="K262" s="43"/>
      <c r="L262" s="47"/>
      <c r="M262" s="224"/>
      <c r="N262" s="225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151</v>
      </c>
      <c r="AU262" s="20" t="s">
        <v>82</v>
      </c>
    </row>
    <row r="263" s="13" customFormat="1">
      <c r="A263" s="13"/>
      <c r="B263" s="226"/>
      <c r="C263" s="227"/>
      <c r="D263" s="228" t="s">
        <v>153</v>
      </c>
      <c r="E263" s="229" t="s">
        <v>19</v>
      </c>
      <c r="F263" s="230" t="s">
        <v>413</v>
      </c>
      <c r="G263" s="227"/>
      <c r="H263" s="231">
        <v>190</v>
      </c>
      <c r="I263" s="232"/>
      <c r="J263" s="227"/>
      <c r="K263" s="227"/>
      <c r="L263" s="233"/>
      <c r="M263" s="234"/>
      <c r="N263" s="235"/>
      <c r="O263" s="235"/>
      <c r="P263" s="235"/>
      <c r="Q263" s="235"/>
      <c r="R263" s="235"/>
      <c r="S263" s="235"/>
      <c r="T263" s="23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7" t="s">
        <v>153</v>
      </c>
      <c r="AU263" s="237" t="s">
        <v>82</v>
      </c>
      <c r="AV263" s="13" t="s">
        <v>82</v>
      </c>
      <c r="AW263" s="13" t="s">
        <v>33</v>
      </c>
      <c r="AX263" s="13" t="s">
        <v>72</v>
      </c>
      <c r="AY263" s="237" t="s">
        <v>142</v>
      </c>
    </row>
    <row r="264" s="14" customFormat="1">
      <c r="A264" s="14"/>
      <c r="B264" s="238"/>
      <c r="C264" s="239"/>
      <c r="D264" s="228" t="s">
        <v>153</v>
      </c>
      <c r="E264" s="240" t="s">
        <v>19</v>
      </c>
      <c r="F264" s="241" t="s">
        <v>156</v>
      </c>
      <c r="G264" s="239"/>
      <c r="H264" s="242">
        <v>190</v>
      </c>
      <c r="I264" s="243"/>
      <c r="J264" s="239"/>
      <c r="K264" s="239"/>
      <c r="L264" s="244"/>
      <c r="M264" s="245"/>
      <c r="N264" s="246"/>
      <c r="O264" s="246"/>
      <c r="P264" s="246"/>
      <c r="Q264" s="246"/>
      <c r="R264" s="246"/>
      <c r="S264" s="246"/>
      <c r="T264" s="24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8" t="s">
        <v>153</v>
      </c>
      <c r="AU264" s="248" t="s">
        <v>82</v>
      </c>
      <c r="AV264" s="14" t="s">
        <v>149</v>
      </c>
      <c r="AW264" s="14" t="s">
        <v>33</v>
      </c>
      <c r="AX264" s="14" t="s">
        <v>80</v>
      </c>
      <c r="AY264" s="248" t="s">
        <v>142</v>
      </c>
    </row>
    <row r="265" s="12" customFormat="1" ht="22.8" customHeight="1">
      <c r="A265" s="12"/>
      <c r="B265" s="192"/>
      <c r="C265" s="193"/>
      <c r="D265" s="194" t="s">
        <v>71</v>
      </c>
      <c r="E265" s="206" t="s">
        <v>149</v>
      </c>
      <c r="F265" s="206" t="s">
        <v>414</v>
      </c>
      <c r="G265" s="193"/>
      <c r="H265" s="193"/>
      <c r="I265" s="196"/>
      <c r="J265" s="207">
        <f>BK265</f>
        <v>0</v>
      </c>
      <c r="K265" s="193"/>
      <c r="L265" s="198"/>
      <c r="M265" s="199"/>
      <c r="N265" s="200"/>
      <c r="O265" s="200"/>
      <c r="P265" s="201">
        <f>SUM(P266:P292)</f>
        <v>0</v>
      </c>
      <c r="Q265" s="200"/>
      <c r="R265" s="201">
        <f>SUM(R266:R292)</f>
        <v>4.2911489999999999</v>
      </c>
      <c r="S265" s="200"/>
      <c r="T265" s="202">
        <f>SUM(T266:T292)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3" t="s">
        <v>80</v>
      </c>
      <c r="AT265" s="204" t="s">
        <v>71</v>
      </c>
      <c r="AU265" s="204" t="s">
        <v>80</v>
      </c>
      <c r="AY265" s="203" t="s">
        <v>142</v>
      </c>
      <c r="BK265" s="205">
        <f>SUM(BK266:BK292)</f>
        <v>0</v>
      </c>
    </row>
    <row r="266" s="2" customFormat="1" ht="21.75" customHeight="1">
      <c r="A266" s="41"/>
      <c r="B266" s="42"/>
      <c r="C266" s="208" t="s">
        <v>415</v>
      </c>
      <c r="D266" s="208" t="s">
        <v>144</v>
      </c>
      <c r="E266" s="209" t="s">
        <v>416</v>
      </c>
      <c r="F266" s="210" t="s">
        <v>417</v>
      </c>
      <c r="G266" s="211" t="s">
        <v>92</v>
      </c>
      <c r="H266" s="212">
        <v>49.609999999999999</v>
      </c>
      <c r="I266" s="213"/>
      <c r="J266" s="214">
        <f>ROUND(I266*H266,2)</f>
        <v>0</v>
      </c>
      <c r="K266" s="210" t="s">
        <v>148</v>
      </c>
      <c r="L266" s="47"/>
      <c r="M266" s="215" t="s">
        <v>19</v>
      </c>
      <c r="N266" s="216" t="s">
        <v>43</v>
      </c>
      <c r="O266" s="87"/>
      <c r="P266" s="217">
        <f>O266*H266</f>
        <v>0</v>
      </c>
      <c r="Q266" s="217">
        <v>0</v>
      </c>
      <c r="R266" s="217">
        <f>Q266*H266</f>
        <v>0</v>
      </c>
      <c r="S266" s="217">
        <v>0</v>
      </c>
      <c r="T266" s="218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9" t="s">
        <v>149</v>
      </c>
      <c r="AT266" s="219" t="s">
        <v>144</v>
      </c>
      <c r="AU266" s="219" t="s">
        <v>82</v>
      </c>
      <c r="AY266" s="20" t="s">
        <v>142</v>
      </c>
      <c r="BE266" s="220">
        <f>IF(N266="základní",J266,0)</f>
        <v>0</v>
      </c>
      <c r="BF266" s="220">
        <f>IF(N266="snížená",J266,0)</f>
        <v>0</v>
      </c>
      <c r="BG266" s="220">
        <f>IF(N266="zákl. přenesená",J266,0)</f>
        <v>0</v>
      </c>
      <c r="BH266" s="220">
        <f>IF(N266="sníž. přenesená",J266,0)</f>
        <v>0</v>
      </c>
      <c r="BI266" s="220">
        <f>IF(N266="nulová",J266,0)</f>
        <v>0</v>
      </c>
      <c r="BJ266" s="20" t="s">
        <v>80</v>
      </c>
      <c r="BK266" s="220">
        <f>ROUND(I266*H266,2)</f>
        <v>0</v>
      </c>
      <c r="BL266" s="20" t="s">
        <v>149</v>
      </c>
      <c r="BM266" s="219" t="s">
        <v>418</v>
      </c>
    </row>
    <row r="267" s="2" customFormat="1">
      <c r="A267" s="41"/>
      <c r="B267" s="42"/>
      <c r="C267" s="43"/>
      <c r="D267" s="221" t="s">
        <v>151</v>
      </c>
      <c r="E267" s="43"/>
      <c r="F267" s="222" t="s">
        <v>419</v>
      </c>
      <c r="G267" s="43"/>
      <c r="H267" s="43"/>
      <c r="I267" s="223"/>
      <c r="J267" s="43"/>
      <c r="K267" s="43"/>
      <c r="L267" s="47"/>
      <c r="M267" s="224"/>
      <c r="N267" s="225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151</v>
      </c>
      <c r="AU267" s="20" t="s">
        <v>82</v>
      </c>
    </row>
    <row r="268" s="15" customFormat="1">
      <c r="A268" s="15"/>
      <c r="B268" s="249"/>
      <c r="C268" s="250"/>
      <c r="D268" s="228" t="s">
        <v>153</v>
      </c>
      <c r="E268" s="251" t="s">
        <v>19</v>
      </c>
      <c r="F268" s="252" t="s">
        <v>420</v>
      </c>
      <c r="G268" s="250"/>
      <c r="H268" s="251" t="s">
        <v>19</v>
      </c>
      <c r="I268" s="253"/>
      <c r="J268" s="250"/>
      <c r="K268" s="250"/>
      <c r="L268" s="254"/>
      <c r="M268" s="255"/>
      <c r="N268" s="256"/>
      <c r="O268" s="256"/>
      <c r="P268" s="256"/>
      <c r="Q268" s="256"/>
      <c r="R268" s="256"/>
      <c r="S268" s="256"/>
      <c r="T268" s="25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8" t="s">
        <v>153</v>
      </c>
      <c r="AU268" s="258" t="s">
        <v>82</v>
      </c>
      <c r="AV268" s="15" t="s">
        <v>80</v>
      </c>
      <c r="AW268" s="15" t="s">
        <v>33</v>
      </c>
      <c r="AX268" s="15" t="s">
        <v>72</v>
      </c>
      <c r="AY268" s="258" t="s">
        <v>142</v>
      </c>
    </row>
    <row r="269" s="13" customFormat="1">
      <c r="A269" s="13"/>
      <c r="B269" s="226"/>
      <c r="C269" s="227"/>
      <c r="D269" s="228" t="s">
        <v>153</v>
      </c>
      <c r="E269" s="229" t="s">
        <v>19</v>
      </c>
      <c r="F269" s="230" t="s">
        <v>421</v>
      </c>
      <c r="G269" s="227"/>
      <c r="H269" s="231">
        <v>49.609999999999999</v>
      </c>
      <c r="I269" s="232"/>
      <c r="J269" s="227"/>
      <c r="K269" s="227"/>
      <c r="L269" s="233"/>
      <c r="M269" s="234"/>
      <c r="N269" s="235"/>
      <c r="O269" s="235"/>
      <c r="P269" s="235"/>
      <c r="Q269" s="235"/>
      <c r="R269" s="235"/>
      <c r="S269" s="235"/>
      <c r="T269" s="23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7" t="s">
        <v>153</v>
      </c>
      <c r="AU269" s="237" t="s">
        <v>82</v>
      </c>
      <c r="AV269" s="13" t="s">
        <v>82</v>
      </c>
      <c r="AW269" s="13" t="s">
        <v>33</v>
      </c>
      <c r="AX269" s="13" t="s">
        <v>72</v>
      </c>
      <c r="AY269" s="237" t="s">
        <v>142</v>
      </c>
    </row>
    <row r="270" s="14" customFormat="1">
      <c r="A270" s="14"/>
      <c r="B270" s="238"/>
      <c r="C270" s="239"/>
      <c r="D270" s="228" t="s">
        <v>153</v>
      </c>
      <c r="E270" s="240" t="s">
        <v>94</v>
      </c>
      <c r="F270" s="241" t="s">
        <v>156</v>
      </c>
      <c r="G270" s="239"/>
      <c r="H270" s="242">
        <v>49.609999999999999</v>
      </c>
      <c r="I270" s="243"/>
      <c r="J270" s="239"/>
      <c r="K270" s="239"/>
      <c r="L270" s="244"/>
      <c r="M270" s="245"/>
      <c r="N270" s="246"/>
      <c r="O270" s="246"/>
      <c r="P270" s="246"/>
      <c r="Q270" s="246"/>
      <c r="R270" s="246"/>
      <c r="S270" s="246"/>
      <c r="T270" s="247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8" t="s">
        <v>153</v>
      </c>
      <c r="AU270" s="248" t="s">
        <v>82</v>
      </c>
      <c r="AV270" s="14" t="s">
        <v>149</v>
      </c>
      <c r="AW270" s="14" t="s">
        <v>33</v>
      </c>
      <c r="AX270" s="14" t="s">
        <v>80</v>
      </c>
      <c r="AY270" s="248" t="s">
        <v>142</v>
      </c>
    </row>
    <row r="271" s="2" customFormat="1" ht="16.5" customHeight="1">
      <c r="A271" s="41"/>
      <c r="B271" s="42"/>
      <c r="C271" s="208" t="s">
        <v>422</v>
      </c>
      <c r="D271" s="208" t="s">
        <v>144</v>
      </c>
      <c r="E271" s="209" t="s">
        <v>423</v>
      </c>
      <c r="F271" s="210" t="s">
        <v>424</v>
      </c>
      <c r="G271" s="211" t="s">
        <v>190</v>
      </c>
      <c r="H271" s="212">
        <v>1</v>
      </c>
      <c r="I271" s="213"/>
      <c r="J271" s="214">
        <f>ROUND(I271*H271,2)</f>
        <v>0</v>
      </c>
      <c r="K271" s="210" t="s">
        <v>148</v>
      </c>
      <c r="L271" s="47"/>
      <c r="M271" s="215" t="s">
        <v>19</v>
      </c>
      <c r="N271" s="216" t="s">
        <v>43</v>
      </c>
      <c r="O271" s="87"/>
      <c r="P271" s="217">
        <f>O271*H271</f>
        <v>0</v>
      </c>
      <c r="Q271" s="217">
        <v>0.22394</v>
      </c>
      <c r="R271" s="217">
        <f>Q271*H271</f>
        <v>0.22394</v>
      </c>
      <c r="S271" s="217">
        <v>0</v>
      </c>
      <c r="T271" s="218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9" t="s">
        <v>149</v>
      </c>
      <c r="AT271" s="219" t="s">
        <v>144</v>
      </c>
      <c r="AU271" s="219" t="s">
        <v>82</v>
      </c>
      <c r="AY271" s="20" t="s">
        <v>142</v>
      </c>
      <c r="BE271" s="220">
        <f>IF(N271="základní",J271,0)</f>
        <v>0</v>
      </c>
      <c r="BF271" s="220">
        <f>IF(N271="snížená",J271,0)</f>
        <v>0</v>
      </c>
      <c r="BG271" s="220">
        <f>IF(N271="zákl. přenesená",J271,0)</f>
        <v>0</v>
      </c>
      <c r="BH271" s="220">
        <f>IF(N271="sníž. přenesená",J271,0)</f>
        <v>0</v>
      </c>
      <c r="BI271" s="220">
        <f>IF(N271="nulová",J271,0)</f>
        <v>0</v>
      </c>
      <c r="BJ271" s="20" t="s">
        <v>80</v>
      </c>
      <c r="BK271" s="220">
        <f>ROUND(I271*H271,2)</f>
        <v>0</v>
      </c>
      <c r="BL271" s="20" t="s">
        <v>149</v>
      </c>
      <c r="BM271" s="219" t="s">
        <v>425</v>
      </c>
    </row>
    <row r="272" s="2" customFormat="1">
      <c r="A272" s="41"/>
      <c r="B272" s="42"/>
      <c r="C272" s="43"/>
      <c r="D272" s="221" t="s">
        <v>151</v>
      </c>
      <c r="E272" s="43"/>
      <c r="F272" s="222" t="s">
        <v>426</v>
      </c>
      <c r="G272" s="43"/>
      <c r="H272" s="43"/>
      <c r="I272" s="223"/>
      <c r="J272" s="43"/>
      <c r="K272" s="43"/>
      <c r="L272" s="47"/>
      <c r="M272" s="224"/>
      <c r="N272" s="225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151</v>
      </c>
      <c r="AU272" s="20" t="s">
        <v>82</v>
      </c>
    </row>
    <row r="273" s="2" customFormat="1" ht="16.5" customHeight="1">
      <c r="A273" s="41"/>
      <c r="B273" s="42"/>
      <c r="C273" s="260" t="s">
        <v>427</v>
      </c>
      <c r="D273" s="260" t="s">
        <v>341</v>
      </c>
      <c r="E273" s="261" t="s">
        <v>428</v>
      </c>
      <c r="F273" s="262" t="s">
        <v>429</v>
      </c>
      <c r="G273" s="263" t="s">
        <v>190</v>
      </c>
      <c r="H273" s="264">
        <v>1</v>
      </c>
      <c r="I273" s="265"/>
      <c r="J273" s="266">
        <f>ROUND(I273*H273,2)</f>
        <v>0</v>
      </c>
      <c r="K273" s="262" t="s">
        <v>148</v>
      </c>
      <c r="L273" s="267"/>
      <c r="M273" s="268" t="s">
        <v>19</v>
      </c>
      <c r="N273" s="269" t="s">
        <v>43</v>
      </c>
      <c r="O273" s="87"/>
      <c r="P273" s="217">
        <f>O273*H273</f>
        <v>0</v>
      </c>
      <c r="Q273" s="217">
        <v>0.028000000000000001</v>
      </c>
      <c r="R273" s="217">
        <f>Q273*H273</f>
        <v>0.028000000000000001</v>
      </c>
      <c r="S273" s="217">
        <v>0</v>
      </c>
      <c r="T273" s="218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9" t="s">
        <v>193</v>
      </c>
      <c r="AT273" s="219" t="s">
        <v>341</v>
      </c>
      <c r="AU273" s="219" t="s">
        <v>82</v>
      </c>
      <c r="AY273" s="20" t="s">
        <v>142</v>
      </c>
      <c r="BE273" s="220">
        <f>IF(N273="základní",J273,0)</f>
        <v>0</v>
      </c>
      <c r="BF273" s="220">
        <f>IF(N273="snížená",J273,0)</f>
        <v>0</v>
      </c>
      <c r="BG273" s="220">
        <f>IF(N273="zákl. přenesená",J273,0)</f>
        <v>0</v>
      </c>
      <c r="BH273" s="220">
        <f>IF(N273="sníž. přenesená",J273,0)</f>
        <v>0</v>
      </c>
      <c r="BI273" s="220">
        <f>IF(N273="nulová",J273,0)</f>
        <v>0</v>
      </c>
      <c r="BJ273" s="20" t="s">
        <v>80</v>
      </c>
      <c r="BK273" s="220">
        <f>ROUND(I273*H273,2)</f>
        <v>0</v>
      </c>
      <c r="BL273" s="20" t="s">
        <v>149</v>
      </c>
      <c r="BM273" s="219" t="s">
        <v>430</v>
      </c>
    </row>
    <row r="274" s="15" customFormat="1">
      <c r="A274" s="15"/>
      <c r="B274" s="249"/>
      <c r="C274" s="250"/>
      <c r="D274" s="228" t="s">
        <v>153</v>
      </c>
      <c r="E274" s="251" t="s">
        <v>19</v>
      </c>
      <c r="F274" s="252" t="s">
        <v>431</v>
      </c>
      <c r="G274" s="250"/>
      <c r="H274" s="251" t="s">
        <v>19</v>
      </c>
      <c r="I274" s="253"/>
      <c r="J274" s="250"/>
      <c r="K274" s="250"/>
      <c r="L274" s="254"/>
      <c r="M274" s="255"/>
      <c r="N274" s="256"/>
      <c r="O274" s="256"/>
      <c r="P274" s="256"/>
      <c r="Q274" s="256"/>
      <c r="R274" s="256"/>
      <c r="S274" s="256"/>
      <c r="T274" s="257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58" t="s">
        <v>153</v>
      </c>
      <c r="AU274" s="258" t="s">
        <v>82</v>
      </c>
      <c r="AV274" s="15" t="s">
        <v>80</v>
      </c>
      <c r="AW274" s="15" t="s">
        <v>33</v>
      </c>
      <c r="AX274" s="15" t="s">
        <v>72</v>
      </c>
      <c r="AY274" s="258" t="s">
        <v>142</v>
      </c>
    </row>
    <row r="275" s="13" customFormat="1">
      <c r="A275" s="13"/>
      <c r="B275" s="226"/>
      <c r="C275" s="227"/>
      <c r="D275" s="228" t="s">
        <v>153</v>
      </c>
      <c r="E275" s="229" t="s">
        <v>19</v>
      </c>
      <c r="F275" s="230" t="s">
        <v>432</v>
      </c>
      <c r="G275" s="227"/>
      <c r="H275" s="231">
        <v>1</v>
      </c>
      <c r="I275" s="232"/>
      <c r="J275" s="227"/>
      <c r="K275" s="227"/>
      <c r="L275" s="233"/>
      <c r="M275" s="234"/>
      <c r="N275" s="235"/>
      <c r="O275" s="235"/>
      <c r="P275" s="235"/>
      <c r="Q275" s="235"/>
      <c r="R275" s="235"/>
      <c r="S275" s="235"/>
      <c r="T275" s="236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7" t="s">
        <v>153</v>
      </c>
      <c r="AU275" s="237" t="s">
        <v>82</v>
      </c>
      <c r="AV275" s="13" t="s">
        <v>82</v>
      </c>
      <c r="AW275" s="13" t="s">
        <v>33</v>
      </c>
      <c r="AX275" s="13" t="s">
        <v>80</v>
      </c>
      <c r="AY275" s="237" t="s">
        <v>142</v>
      </c>
    </row>
    <row r="276" s="2" customFormat="1" ht="21.75" customHeight="1">
      <c r="A276" s="41"/>
      <c r="B276" s="42"/>
      <c r="C276" s="208" t="s">
        <v>433</v>
      </c>
      <c r="D276" s="208" t="s">
        <v>144</v>
      </c>
      <c r="E276" s="209" t="s">
        <v>434</v>
      </c>
      <c r="F276" s="210" t="s">
        <v>435</v>
      </c>
      <c r="G276" s="211" t="s">
        <v>190</v>
      </c>
      <c r="H276" s="212">
        <v>3</v>
      </c>
      <c r="I276" s="213"/>
      <c r="J276" s="214">
        <f>ROUND(I276*H276,2)</f>
        <v>0</v>
      </c>
      <c r="K276" s="210" t="s">
        <v>436</v>
      </c>
      <c r="L276" s="47"/>
      <c r="M276" s="215" t="s">
        <v>19</v>
      </c>
      <c r="N276" s="216" t="s">
        <v>43</v>
      </c>
      <c r="O276" s="87"/>
      <c r="P276" s="217">
        <f>O276*H276</f>
        <v>0</v>
      </c>
      <c r="Q276" s="217">
        <v>0.22394</v>
      </c>
      <c r="R276" s="217">
        <f>Q276*H276</f>
        <v>0.67181999999999997</v>
      </c>
      <c r="S276" s="217">
        <v>0</v>
      </c>
      <c r="T276" s="218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9" t="s">
        <v>149</v>
      </c>
      <c r="AT276" s="219" t="s">
        <v>144</v>
      </c>
      <c r="AU276" s="219" t="s">
        <v>82</v>
      </c>
      <c r="AY276" s="20" t="s">
        <v>142</v>
      </c>
      <c r="BE276" s="220">
        <f>IF(N276="základní",J276,0)</f>
        <v>0</v>
      </c>
      <c r="BF276" s="220">
        <f>IF(N276="snížená",J276,0)</f>
        <v>0</v>
      </c>
      <c r="BG276" s="220">
        <f>IF(N276="zákl. přenesená",J276,0)</f>
        <v>0</v>
      </c>
      <c r="BH276" s="220">
        <f>IF(N276="sníž. přenesená",J276,0)</f>
        <v>0</v>
      </c>
      <c r="BI276" s="220">
        <f>IF(N276="nulová",J276,0)</f>
        <v>0</v>
      </c>
      <c r="BJ276" s="20" t="s">
        <v>80</v>
      </c>
      <c r="BK276" s="220">
        <f>ROUND(I276*H276,2)</f>
        <v>0</v>
      </c>
      <c r="BL276" s="20" t="s">
        <v>149</v>
      </c>
      <c r="BM276" s="219" t="s">
        <v>437</v>
      </c>
    </row>
    <row r="277" s="2" customFormat="1">
      <c r="A277" s="41"/>
      <c r="B277" s="42"/>
      <c r="C277" s="43"/>
      <c r="D277" s="221" t="s">
        <v>151</v>
      </c>
      <c r="E277" s="43"/>
      <c r="F277" s="222" t="s">
        <v>438</v>
      </c>
      <c r="G277" s="43"/>
      <c r="H277" s="43"/>
      <c r="I277" s="223"/>
      <c r="J277" s="43"/>
      <c r="K277" s="43"/>
      <c r="L277" s="47"/>
      <c r="M277" s="224"/>
      <c r="N277" s="225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151</v>
      </c>
      <c r="AU277" s="20" t="s">
        <v>82</v>
      </c>
    </row>
    <row r="278" s="13" customFormat="1">
      <c r="A278" s="13"/>
      <c r="B278" s="226"/>
      <c r="C278" s="227"/>
      <c r="D278" s="228" t="s">
        <v>153</v>
      </c>
      <c r="E278" s="229" t="s">
        <v>19</v>
      </c>
      <c r="F278" s="230" t="s">
        <v>439</v>
      </c>
      <c r="G278" s="227"/>
      <c r="H278" s="231">
        <v>1</v>
      </c>
      <c r="I278" s="232"/>
      <c r="J278" s="227"/>
      <c r="K278" s="227"/>
      <c r="L278" s="233"/>
      <c r="M278" s="234"/>
      <c r="N278" s="235"/>
      <c r="O278" s="235"/>
      <c r="P278" s="235"/>
      <c r="Q278" s="235"/>
      <c r="R278" s="235"/>
      <c r="S278" s="235"/>
      <c r="T278" s="23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7" t="s">
        <v>153</v>
      </c>
      <c r="AU278" s="237" t="s">
        <v>82</v>
      </c>
      <c r="AV278" s="13" t="s">
        <v>82</v>
      </c>
      <c r="AW278" s="13" t="s">
        <v>33</v>
      </c>
      <c r="AX278" s="13" t="s">
        <v>72</v>
      </c>
      <c r="AY278" s="237" t="s">
        <v>142</v>
      </c>
    </row>
    <row r="279" s="15" customFormat="1">
      <c r="A279" s="15"/>
      <c r="B279" s="249"/>
      <c r="C279" s="250"/>
      <c r="D279" s="228" t="s">
        <v>153</v>
      </c>
      <c r="E279" s="251" t="s">
        <v>19</v>
      </c>
      <c r="F279" s="252" t="s">
        <v>431</v>
      </c>
      <c r="G279" s="250"/>
      <c r="H279" s="251" t="s">
        <v>19</v>
      </c>
      <c r="I279" s="253"/>
      <c r="J279" s="250"/>
      <c r="K279" s="250"/>
      <c r="L279" s="254"/>
      <c r="M279" s="255"/>
      <c r="N279" s="256"/>
      <c r="O279" s="256"/>
      <c r="P279" s="256"/>
      <c r="Q279" s="256"/>
      <c r="R279" s="256"/>
      <c r="S279" s="256"/>
      <c r="T279" s="257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58" t="s">
        <v>153</v>
      </c>
      <c r="AU279" s="258" t="s">
        <v>82</v>
      </c>
      <c r="AV279" s="15" t="s">
        <v>80</v>
      </c>
      <c r="AW279" s="15" t="s">
        <v>33</v>
      </c>
      <c r="AX279" s="15" t="s">
        <v>72</v>
      </c>
      <c r="AY279" s="258" t="s">
        <v>142</v>
      </c>
    </row>
    <row r="280" s="13" customFormat="1">
      <c r="A280" s="13"/>
      <c r="B280" s="226"/>
      <c r="C280" s="227"/>
      <c r="D280" s="228" t="s">
        <v>153</v>
      </c>
      <c r="E280" s="229" t="s">
        <v>19</v>
      </c>
      <c r="F280" s="230" t="s">
        <v>440</v>
      </c>
      <c r="G280" s="227"/>
      <c r="H280" s="231">
        <v>2</v>
      </c>
      <c r="I280" s="232"/>
      <c r="J280" s="227"/>
      <c r="K280" s="227"/>
      <c r="L280" s="233"/>
      <c r="M280" s="234"/>
      <c r="N280" s="235"/>
      <c r="O280" s="235"/>
      <c r="P280" s="235"/>
      <c r="Q280" s="235"/>
      <c r="R280" s="235"/>
      <c r="S280" s="235"/>
      <c r="T280" s="23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7" t="s">
        <v>153</v>
      </c>
      <c r="AU280" s="237" t="s">
        <v>82</v>
      </c>
      <c r="AV280" s="13" t="s">
        <v>82</v>
      </c>
      <c r="AW280" s="13" t="s">
        <v>33</v>
      </c>
      <c r="AX280" s="13" t="s">
        <v>72</v>
      </c>
      <c r="AY280" s="237" t="s">
        <v>142</v>
      </c>
    </row>
    <row r="281" s="14" customFormat="1">
      <c r="A281" s="14"/>
      <c r="B281" s="238"/>
      <c r="C281" s="239"/>
      <c r="D281" s="228" t="s">
        <v>153</v>
      </c>
      <c r="E281" s="240" t="s">
        <v>19</v>
      </c>
      <c r="F281" s="241" t="s">
        <v>156</v>
      </c>
      <c r="G281" s="239"/>
      <c r="H281" s="242">
        <v>3</v>
      </c>
      <c r="I281" s="243"/>
      <c r="J281" s="239"/>
      <c r="K281" s="239"/>
      <c r="L281" s="244"/>
      <c r="M281" s="245"/>
      <c r="N281" s="246"/>
      <c r="O281" s="246"/>
      <c r="P281" s="246"/>
      <c r="Q281" s="246"/>
      <c r="R281" s="246"/>
      <c r="S281" s="246"/>
      <c r="T281" s="247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8" t="s">
        <v>153</v>
      </c>
      <c r="AU281" s="248" t="s">
        <v>82</v>
      </c>
      <c r="AV281" s="14" t="s">
        <v>149</v>
      </c>
      <c r="AW281" s="14" t="s">
        <v>33</v>
      </c>
      <c r="AX281" s="14" t="s">
        <v>80</v>
      </c>
      <c r="AY281" s="248" t="s">
        <v>142</v>
      </c>
    </row>
    <row r="282" s="2" customFormat="1" ht="16.5" customHeight="1">
      <c r="A282" s="41"/>
      <c r="B282" s="42"/>
      <c r="C282" s="260" t="s">
        <v>441</v>
      </c>
      <c r="D282" s="260" t="s">
        <v>341</v>
      </c>
      <c r="E282" s="261" t="s">
        <v>442</v>
      </c>
      <c r="F282" s="262" t="s">
        <v>443</v>
      </c>
      <c r="G282" s="263" t="s">
        <v>190</v>
      </c>
      <c r="H282" s="264">
        <v>1</v>
      </c>
      <c r="I282" s="265"/>
      <c r="J282" s="266">
        <f>ROUND(I282*H282,2)</f>
        <v>0</v>
      </c>
      <c r="K282" s="262" t="s">
        <v>19</v>
      </c>
      <c r="L282" s="267"/>
      <c r="M282" s="268" t="s">
        <v>19</v>
      </c>
      <c r="N282" s="269" t="s">
        <v>43</v>
      </c>
      <c r="O282" s="87"/>
      <c r="P282" s="217">
        <f>O282*H282</f>
        <v>0</v>
      </c>
      <c r="Q282" s="217">
        <v>0.029999999999999999</v>
      </c>
      <c r="R282" s="217">
        <f>Q282*H282</f>
        <v>0.029999999999999999</v>
      </c>
      <c r="S282" s="217">
        <v>0</v>
      </c>
      <c r="T282" s="218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9" t="s">
        <v>193</v>
      </c>
      <c r="AT282" s="219" t="s">
        <v>341</v>
      </c>
      <c r="AU282" s="219" t="s">
        <v>82</v>
      </c>
      <c r="AY282" s="20" t="s">
        <v>142</v>
      </c>
      <c r="BE282" s="220">
        <f>IF(N282="základní",J282,0)</f>
        <v>0</v>
      </c>
      <c r="BF282" s="220">
        <f>IF(N282="snížená",J282,0)</f>
        <v>0</v>
      </c>
      <c r="BG282" s="220">
        <f>IF(N282="zákl. přenesená",J282,0)</f>
        <v>0</v>
      </c>
      <c r="BH282" s="220">
        <f>IF(N282="sníž. přenesená",J282,0)</f>
        <v>0</v>
      </c>
      <c r="BI282" s="220">
        <f>IF(N282="nulová",J282,0)</f>
        <v>0</v>
      </c>
      <c r="BJ282" s="20" t="s">
        <v>80</v>
      </c>
      <c r="BK282" s="220">
        <f>ROUND(I282*H282,2)</f>
        <v>0</v>
      </c>
      <c r="BL282" s="20" t="s">
        <v>149</v>
      </c>
      <c r="BM282" s="219" t="s">
        <v>444</v>
      </c>
    </row>
    <row r="283" s="2" customFormat="1" ht="16.5" customHeight="1">
      <c r="A283" s="41"/>
      <c r="B283" s="42"/>
      <c r="C283" s="260" t="s">
        <v>445</v>
      </c>
      <c r="D283" s="260" t="s">
        <v>341</v>
      </c>
      <c r="E283" s="261" t="s">
        <v>446</v>
      </c>
      <c r="F283" s="262" t="s">
        <v>447</v>
      </c>
      <c r="G283" s="263" t="s">
        <v>190</v>
      </c>
      <c r="H283" s="264">
        <v>2</v>
      </c>
      <c r="I283" s="265"/>
      <c r="J283" s="266">
        <f>ROUND(I283*H283,2)</f>
        <v>0</v>
      </c>
      <c r="K283" s="262" t="s">
        <v>148</v>
      </c>
      <c r="L283" s="267"/>
      <c r="M283" s="268" t="s">
        <v>19</v>
      </c>
      <c r="N283" s="269" t="s">
        <v>43</v>
      </c>
      <c r="O283" s="87"/>
      <c r="P283" s="217">
        <f>O283*H283</f>
        <v>0</v>
      </c>
      <c r="Q283" s="217">
        <v>0.081000000000000003</v>
      </c>
      <c r="R283" s="217">
        <f>Q283*H283</f>
        <v>0.16200000000000001</v>
      </c>
      <c r="S283" s="217">
        <v>0</v>
      </c>
      <c r="T283" s="218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9" t="s">
        <v>193</v>
      </c>
      <c r="AT283" s="219" t="s">
        <v>341</v>
      </c>
      <c r="AU283" s="219" t="s">
        <v>82</v>
      </c>
      <c r="AY283" s="20" t="s">
        <v>142</v>
      </c>
      <c r="BE283" s="220">
        <f>IF(N283="základní",J283,0)</f>
        <v>0</v>
      </c>
      <c r="BF283" s="220">
        <f>IF(N283="snížená",J283,0)</f>
        <v>0</v>
      </c>
      <c r="BG283" s="220">
        <f>IF(N283="zákl. přenesená",J283,0)</f>
        <v>0</v>
      </c>
      <c r="BH283" s="220">
        <f>IF(N283="sníž. přenesená",J283,0)</f>
        <v>0</v>
      </c>
      <c r="BI283" s="220">
        <f>IF(N283="nulová",J283,0)</f>
        <v>0</v>
      </c>
      <c r="BJ283" s="20" t="s">
        <v>80</v>
      </c>
      <c r="BK283" s="220">
        <f>ROUND(I283*H283,2)</f>
        <v>0</v>
      </c>
      <c r="BL283" s="20" t="s">
        <v>149</v>
      </c>
      <c r="BM283" s="219" t="s">
        <v>448</v>
      </c>
    </row>
    <row r="284" s="13" customFormat="1">
      <c r="A284" s="13"/>
      <c r="B284" s="226"/>
      <c r="C284" s="227"/>
      <c r="D284" s="228" t="s">
        <v>153</v>
      </c>
      <c r="E284" s="229" t="s">
        <v>19</v>
      </c>
      <c r="F284" s="230" t="s">
        <v>440</v>
      </c>
      <c r="G284" s="227"/>
      <c r="H284" s="231">
        <v>2</v>
      </c>
      <c r="I284" s="232"/>
      <c r="J284" s="227"/>
      <c r="K284" s="227"/>
      <c r="L284" s="233"/>
      <c r="M284" s="234"/>
      <c r="N284" s="235"/>
      <c r="O284" s="235"/>
      <c r="P284" s="235"/>
      <c r="Q284" s="235"/>
      <c r="R284" s="235"/>
      <c r="S284" s="235"/>
      <c r="T284" s="23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7" t="s">
        <v>153</v>
      </c>
      <c r="AU284" s="237" t="s">
        <v>82</v>
      </c>
      <c r="AV284" s="13" t="s">
        <v>82</v>
      </c>
      <c r="AW284" s="13" t="s">
        <v>33</v>
      </c>
      <c r="AX284" s="13" t="s">
        <v>80</v>
      </c>
      <c r="AY284" s="237" t="s">
        <v>142</v>
      </c>
    </row>
    <row r="285" s="2" customFormat="1" ht="24.15" customHeight="1">
      <c r="A285" s="41"/>
      <c r="B285" s="42"/>
      <c r="C285" s="208" t="s">
        <v>449</v>
      </c>
      <c r="D285" s="208" t="s">
        <v>144</v>
      </c>
      <c r="E285" s="209" t="s">
        <v>450</v>
      </c>
      <c r="F285" s="210" t="s">
        <v>451</v>
      </c>
      <c r="G285" s="211" t="s">
        <v>92</v>
      </c>
      <c r="H285" s="212">
        <v>1.3500000000000001</v>
      </c>
      <c r="I285" s="213"/>
      <c r="J285" s="214">
        <f>ROUND(I285*H285,2)</f>
        <v>0</v>
      </c>
      <c r="K285" s="210" t="s">
        <v>148</v>
      </c>
      <c r="L285" s="47"/>
      <c r="M285" s="215" t="s">
        <v>19</v>
      </c>
      <c r="N285" s="216" t="s">
        <v>43</v>
      </c>
      <c r="O285" s="87"/>
      <c r="P285" s="217">
        <f>O285*H285</f>
        <v>0</v>
      </c>
      <c r="Q285" s="217">
        <v>2.3010199999999998</v>
      </c>
      <c r="R285" s="217">
        <f>Q285*H285</f>
        <v>3.1063770000000002</v>
      </c>
      <c r="S285" s="217">
        <v>0</v>
      </c>
      <c r="T285" s="218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9" t="s">
        <v>149</v>
      </c>
      <c r="AT285" s="219" t="s">
        <v>144</v>
      </c>
      <c r="AU285" s="219" t="s">
        <v>82</v>
      </c>
      <c r="AY285" s="20" t="s">
        <v>142</v>
      </c>
      <c r="BE285" s="220">
        <f>IF(N285="základní",J285,0)</f>
        <v>0</v>
      </c>
      <c r="BF285" s="220">
        <f>IF(N285="snížená",J285,0)</f>
        <v>0</v>
      </c>
      <c r="BG285" s="220">
        <f>IF(N285="zákl. přenesená",J285,0)</f>
        <v>0</v>
      </c>
      <c r="BH285" s="220">
        <f>IF(N285="sníž. přenesená",J285,0)</f>
        <v>0</v>
      </c>
      <c r="BI285" s="220">
        <f>IF(N285="nulová",J285,0)</f>
        <v>0</v>
      </c>
      <c r="BJ285" s="20" t="s">
        <v>80</v>
      </c>
      <c r="BK285" s="220">
        <f>ROUND(I285*H285,2)</f>
        <v>0</v>
      </c>
      <c r="BL285" s="20" t="s">
        <v>149</v>
      </c>
      <c r="BM285" s="219" t="s">
        <v>452</v>
      </c>
    </row>
    <row r="286" s="2" customFormat="1">
      <c r="A286" s="41"/>
      <c r="B286" s="42"/>
      <c r="C286" s="43"/>
      <c r="D286" s="221" t="s">
        <v>151</v>
      </c>
      <c r="E286" s="43"/>
      <c r="F286" s="222" t="s">
        <v>453</v>
      </c>
      <c r="G286" s="43"/>
      <c r="H286" s="43"/>
      <c r="I286" s="223"/>
      <c r="J286" s="43"/>
      <c r="K286" s="43"/>
      <c r="L286" s="47"/>
      <c r="M286" s="224"/>
      <c r="N286" s="225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151</v>
      </c>
      <c r="AU286" s="20" t="s">
        <v>82</v>
      </c>
    </row>
    <row r="287" s="15" customFormat="1">
      <c r="A287" s="15"/>
      <c r="B287" s="249"/>
      <c r="C287" s="250"/>
      <c r="D287" s="228" t="s">
        <v>153</v>
      </c>
      <c r="E287" s="251" t="s">
        <v>19</v>
      </c>
      <c r="F287" s="252" t="s">
        <v>454</v>
      </c>
      <c r="G287" s="250"/>
      <c r="H287" s="251" t="s">
        <v>19</v>
      </c>
      <c r="I287" s="253"/>
      <c r="J287" s="250"/>
      <c r="K287" s="250"/>
      <c r="L287" s="254"/>
      <c r="M287" s="255"/>
      <c r="N287" s="256"/>
      <c r="O287" s="256"/>
      <c r="P287" s="256"/>
      <c r="Q287" s="256"/>
      <c r="R287" s="256"/>
      <c r="S287" s="256"/>
      <c r="T287" s="257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8" t="s">
        <v>153</v>
      </c>
      <c r="AU287" s="258" t="s">
        <v>82</v>
      </c>
      <c r="AV287" s="15" t="s">
        <v>80</v>
      </c>
      <c r="AW287" s="15" t="s">
        <v>33</v>
      </c>
      <c r="AX287" s="15" t="s">
        <v>72</v>
      </c>
      <c r="AY287" s="258" t="s">
        <v>142</v>
      </c>
    </row>
    <row r="288" s="13" customFormat="1">
      <c r="A288" s="13"/>
      <c r="B288" s="226"/>
      <c r="C288" s="227"/>
      <c r="D288" s="228" t="s">
        <v>153</v>
      </c>
      <c r="E288" s="229" t="s">
        <v>19</v>
      </c>
      <c r="F288" s="230" t="s">
        <v>455</v>
      </c>
      <c r="G288" s="227"/>
      <c r="H288" s="231">
        <v>1.3500000000000001</v>
      </c>
      <c r="I288" s="232"/>
      <c r="J288" s="227"/>
      <c r="K288" s="227"/>
      <c r="L288" s="233"/>
      <c r="M288" s="234"/>
      <c r="N288" s="235"/>
      <c r="O288" s="235"/>
      <c r="P288" s="235"/>
      <c r="Q288" s="235"/>
      <c r="R288" s="235"/>
      <c r="S288" s="235"/>
      <c r="T288" s="23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7" t="s">
        <v>153</v>
      </c>
      <c r="AU288" s="237" t="s">
        <v>82</v>
      </c>
      <c r="AV288" s="13" t="s">
        <v>82</v>
      </c>
      <c r="AW288" s="13" t="s">
        <v>33</v>
      </c>
      <c r="AX288" s="13" t="s">
        <v>80</v>
      </c>
      <c r="AY288" s="237" t="s">
        <v>142</v>
      </c>
    </row>
    <row r="289" s="2" customFormat="1" ht="16.5" customHeight="1">
      <c r="A289" s="41"/>
      <c r="B289" s="42"/>
      <c r="C289" s="208" t="s">
        <v>456</v>
      </c>
      <c r="D289" s="208" t="s">
        <v>144</v>
      </c>
      <c r="E289" s="209" t="s">
        <v>457</v>
      </c>
      <c r="F289" s="210" t="s">
        <v>458</v>
      </c>
      <c r="G289" s="211" t="s">
        <v>201</v>
      </c>
      <c r="H289" s="212">
        <v>10.800000000000001</v>
      </c>
      <c r="I289" s="213"/>
      <c r="J289" s="214">
        <f>ROUND(I289*H289,2)</f>
        <v>0</v>
      </c>
      <c r="K289" s="210" t="s">
        <v>148</v>
      </c>
      <c r="L289" s="47"/>
      <c r="M289" s="215" t="s">
        <v>19</v>
      </c>
      <c r="N289" s="216" t="s">
        <v>43</v>
      </c>
      <c r="O289" s="87"/>
      <c r="P289" s="217">
        <f>O289*H289</f>
        <v>0</v>
      </c>
      <c r="Q289" s="217">
        <v>0.0063899999999999998</v>
      </c>
      <c r="R289" s="217">
        <f>Q289*H289</f>
        <v>0.069012000000000004</v>
      </c>
      <c r="S289" s="217">
        <v>0</v>
      </c>
      <c r="T289" s="218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9" t="s">
        <v>149</v>
      </c>
      <c r="AT289" s="219" t="s">
        <v>144</v>
      </c>
      <c r="AU289" s="219" t="s">
        <v>82</v>
      </c>
      <c r="AY289" s="20" t="s">
        <v>142</v>
      </c>
      <c r="BE289" s="220">
        <f>IF(N289="základní",J289,0)</f>
        <v>0</v>
      </c>
      <c r="BF289" s="220">
        <f>IF(N289="snížená",J289,0)</f>
        <v>0</v>
      </c>
      <c r="BG289" s="220">
        <f>IF(N289="zákl. přenesená",J289,0)</f>
        <v>0</v>
      </c>
      <c r="BH289" s="220">
        <f>IF(N289="sníž. přenesená",J289,0)</f>
        <v>0</v>
      </c>
      <c r="BI289" s="220">
        <f>IF(N289="nulová",J289,0)</f>
        <v>0</v>
      </c>
      <c r="BJ289" s="20" t="s">
        <v>80</v>
      </c>
      <c r="BK289" s="220">
        <f>ROUND(I289*H289,2)</f>
        <v>0</v>
      </c>
      <c r="BL289" s="20" t="s">
        <v>149</v>
      </c>
      <c r="BM289" s="219" t="s">
        <v>459</v>
      </c>
    </row>
    <row r="290" s="2" customFormat="1">
      <c r="A290" s="41"/>
      <c r="B290" s="42"/>
      <c r="C290" s="43"/>
      <c r="D290" s="221" t="s">
        <v>151</v>
      </c>
      <c r="E290" s="43"/>
      <c r="F290" s="222" t="s">
        <v>460</v>
      </c>
      <c r="G290" s="43"/>
      <c r="H290" s="43"/>
      <c r="I290" s="223"/>
      <c r="J290" s="43"/>
      <c r="K290" s="43"/>
      <c r="L290" s="47"/>
      <c r="M290" s="224"/>
      <c r="N290" s="225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151</v>
      </c>
      <c r="AU290" s="20" t="s">
        <v>82</v>
      </c>
    </row>
    <row r="291" s="15" customFormat="1">
      <c r="A291" s="15"/>
      <c r="B291" s="249"/>
      <c r="C291" s="250"/>
      <c r="D291" s="228" t="s">
        <v>153</v>
      </c>
      <c r="E291" s="251" t="s">
        <v>19</v>
      </c>
      <c r="F291" s="252" t="s">
        <v>461</v>
      </c>
      <c r="G291" s="250"/>
      <c r="H291" s="251" t="s">
        <v>19</v>
      </c>
      <c r="I291" s="253"/>
      <c r="J291" s="250"/>
      <c r="K291" s="250"/>
      <c r="L291" s="254"/>
      <c r="M291" s="255"/>
      <c r="N291" s="256"/>
      <c r="O291" s="256"/>
      <c r="P291" s="256"/>
      <c r="Q291" s="256"/>
      <c r="R291" s="256"/>
      <c r="S291" s="256"/>
      <c r="T291" s="257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58" t="s">
        <v>153</v>
      </c>
      <c r="AU291" s="258" t="s">
        <v>82</v>
      </c>
      <c r="AV291" s="15" t="s">
        <v>80</v>
      </c>
      <c r="AW291" s="15" t="s">
        <v>33</v>
      </c>
      <c r="AX291" s="15" t="s">
        <v>72</v>
      </c>
      <c r="AY291" s="258" t="s">
        <v>142</v>
      </c>
    </row>
    <row r="292" s="13" customFormat="1">
      <c r="A292" s="13"/>
      <c r="B292" s="226"/>
      <c r="C292" s="227"/>
      <c r="D292" s="228" t="s">
        <v>153</v>
      </c>
      <c r="E292" s="229" t="s">
        <v>19</v>
      </c>
      <c r="F292" s="230" t="s">
        <v>462</v>
      </c>
      <c r="G292" s="227"/>
      <c r="H292" s="231">
        <v>10.800000000000001</v>
      </c>
      <c r="I292" s="232"/>
      <c r="J292" s="227"/>
      <c r="K292" s="227"/>
      <c r="L292" s="233"/>
      <c r="M292" s="234"/>
      <c r="N292" s="235"/>
      <c r="O292" s="235"/>
      <c r="P292" s="235"/>
      <c r="Q292" s="235"/>
      <c r="R292" s="235"/>
      <c r="S292" s="235"/>
      <c r="T292" s="23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7" t="s">
        <v>153</v>
      </c>
      <c r="AU292" s="237" t="s">
        <v>82</v>
      </c>
      <c r="AV292" s="13" t="s">
        <v>82</v>
      </c>
      <c r="AW292" s="13" t="s">
        <v>33</v>
      </c>
      <c r="AX292" s="13" t="s">
        <v>80</v>
      </c>
      <c r="AY292" s="237" t="s">
        <v>142</v>
      </c>
    </row>
    <row r="293" s="12" customFormat="1" ht="22.8" customHeight="1">
      <c r="A293" s="12"/>
      <c r="B293" s="192"/>
      <c r="C293" s="193"/>
      <c r="D293" s="194" t="s">
        <v>71</v>
      </c>
      <c r="E293" s="206" t="s">
        <v>180</v>
      </c>
      <c r="F293" s="206" t="s">
        <v>463</v>
      </c>
      <c r="G293" s="193"/>
      <c r="H293" s="193"/>
      <c r="I293" s="196"/>
      <c r="J293" s="207">
        <f>BK293</f>
        <v>0</v>
      </c>
      <c r="K293" s="193"/>
      <c r="L293" s="198"/>
      <c r="M293" s="199"/>
      <c r="N293" s="200"/>
      <c r="O293" s="200"/>
      <c r="P293" s="201">
        <f>SUM(P294:P297)</f>
        <v>0</v>
      </c>
      <c r="Q293" s="200"/>
      <c r="R293" s="201">
        <f>SUM(R294:R297)</f>
        <v>0.045240000000000002</v>
      </c>
      <c r="S293" s="200"/>
      <c r="T293" s="202">
        <f>SUM(T294:T297)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03" t="s">
        <v>80</v>
      </c>
      <c r="AT293" s="204" t="s">
        <v>71</v>
      </c>
      <c r="AU293" s="204" t="s">
        <v>80</v>
      </c>
      <c r="AY293" s="203" t="s">
        <v>142</v>
      </c>
      <c r="BK293" s="205">
        <f>SUM(BK294:BK297)</f>
        <v>0</v>
      </c>
    </row>
    <row r="294" s="2" customFormat="1" ht="24.15" customHeight="1">
      <c r="A294" s="41"/>
      <c r="B294" s="42"/>
      <c r="C294" s="208" t="s">
        <v>464</v>
      </c>
      <c r="D294" s="208" t="s">
        <v>144</v>
      </c>
      <c r="E294" s="209" t="s">
        <v>465</v>
      </c>
      <c r="F294" s="210" t="s">
        <v>466</v>
      </c>
      <c r="G294" s="211" t="s">
        <v>201</v>
      </c>
      <c r="H294" s="212">
        <v>5.6550000000000002</v>
      </c>
      <c r="I294" s="213"/>
      <c r="J294" s="214">
        <f>ROUND(I294*H294,2)</f>
        <v>0</v>
      </c>
      <c r="K294" s="210" t="s">
        <v>148</v>
      </c>
      <c r="L294" s="47"/>
      <c r="M294" s="215" t="s">
        <v>19</v>
      </c>
      <c r="N294" s="216" t="s">
        <v>43</v>
      </c>
      <c r="O294" s="87"/>
      <c r="P294" s="217">
        <f>O294*H294</f>
        <v>0</v>
      </c>
      <c r="Q294" s="217">
        <v>0.0080000000000000002</v>
      </c>
      <c r="R294" s="217">
        <f>Q294*H294</f>
        <v>0.045240000000000002</v>
      </c>
      <c r="S294" s="217">
        <v>0</v>
      </c>
      <c r="T294" s="218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9" t="s">
        <v>149</v>
      </c>
      <c r="AT294" s="219" t="s">
        <v>144</v>
      </c>
      <c r="AU294" s="219" t="s">
        <v>82</v>
      </c>
      <c r="AY294" s="20" t="s">
        <v>142</v>
      </c>
      <c r="BE294" s="220">
        <f>IF(N294="základní",J294,0)</f>
        <v>0</v>
      </c>
      <c r="BF294" s="220">
        <f>IF(N294="snížená",J294,0)</f>
        <v>0</v>
      </c>
      <c r="BG294" s="220">
        <f>IF(N294="zákl. přenesená",J294,0)</f>
        <v>0</v>
      </c>
      <c r="BH294" s="220">
        <f>IF(N294="sníž. přenesená",J294,0)</f>
        <v>0</v>
      </c>
      <c r="BI294" s="220">
        <f>IF(N294="nulová",J294,0)</f>
        <v>0</v>
      </c>
      <c r="BJ294" s="20" t="s">
        <v>80</v>
      </c>
      <c r="BK294" s="220">
        <f>ROUND(I294*H294,2)</f>
        <v>0</v>
      </c>
      <c r="BL294" s="20" t="s">
        <v>149</v>
      </c>
      <c r="BM294" s="219" t="s">
        <v>467</v>
      </c>
    </row>
    <row r="295" s="2" customFormat="1">
      <c r="A295" s="41"/>
      <c r="B295" s="42"/>
      <c r="C295" s="43"/>
      <c r="D295" s="221" t="s">
        <v>151</v>
      </c>
      <c r="E295" s="43"/>
      <c r="F295" s="222" t="s">
        <v>468</v>
      </c>
      <c r="G295" s="43"/>
      <c r="H295" s="43"/>
      <c r="I295" s="223"/>
      <c r="J295" s="43"/>
      <c r="K295" s="43"/>
      <c r="L295" s="47"/>
      <c r="M295" s="224"/>
      <c r="N295" s="225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151</v>
      </c>
      <c r="AU295" s="20" t="s">
        <v>82</v>
      </c>
    </row>
    <row r="296" s="15" customFormat="1">
      <c r="A296" s="15"/>
      <c r="B296" s="249"/>
      <c r="C296" s="250"/>
      <c r="D296" s="228" t="s">
        <v>153</v>
      </c>
      <c r="E296" s="251" t="s">
        <v>19</v>
      </c>
      <c r="F296" s="252" t="s">
        <v>469</v>
      </c>
      <c r="G296" s="250"/>
      <c r="H296" s="251" t="s">
        <v>19</v>
      </c>
      <c r="I296" s="253"/>
      <c r="J296" s="250"/>
      <c r="K296" s="250"/>
      <c r="L296" s="254"/>
      <c r="M296" s="255"/>
      <c r="N296" s="256"/>
      <c r="O296" s="256"/>
      <c r="P296" s="256"/>
      <c r="Q296" s="256"/>
      <c r="R296" s="256"/>
      <c r="S296" s="256"/>
      <c r="T296" s="257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58" t="s">
        <v>153</v>
      </c>
      <c r="AU296" s="258" t="s">
        <v>82</v>
      </c>
      <c r="AV296" s="15" t="s">
        <v>80</v>
      </c>
      <c r="AW296" s="15" t="s">
        <v>33</v>
      </c>
      <c r="AX296" s="15" t="s">
        <v>72</v>
      </c>
      <c r="AY296" s="258" t="s">
        <v>142</v>
      </c>
    </row>
    <row r="297" s="13" customFormat="1">
      <c r="A297" s="13"/>
      <c r="B297" s="226"/>
      <c r="C297" s="227"/>
      <c r="D297" s="228" t="s">
        <v>153</v>
      </c>
      <c r="E297" s="229" t="s">
        <v>19</v>
      </c>
      <c r="F297" s="230" t="s">
        <v>470</v>
      </c>
      <c r="G297" s="227"/>
      <c r="H297" s="231">
        <v>5.6550000000000002</v>
      </c>
      <c r="I297" s="232"/>
      <c r="J297" s="227"/>
      <c r="K297" s="227"/>
      <c r="L297" s="233"/>
      <c r="M297" s="234"/>
      <c r="N297" s="235"/>
      <c r="O297" s="235"/>
      <c r="P297" s="235"/>
      <c r="Q297" s="235"/>
      <c r="R297" s="235"/>
      <c r="S297" s="235"/>
      <c r="T297" s="23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7" t="s">
        <v>153</v>
      </c>
      <c r="AU297" s="237" t="s">
        <v>82</v>
      </c>
      <c r="AV297" s="13" t="s">
        <v>82</v>
      </c>
      <c r="AW297" s="13" t="s">
        <v>33</v>
      </c>
      <c r="AX297" s="13" t="s">
        <v>80</v>
      </c>
      <c r="AY297" s="237" t="s">
        <v>142</v>
      </c>
    </row>
    <row r="298" s="12" customFormat="1" ht="22.8" customHeight="1">
      <c r="A298" s="12"/>
      <c r="B298" s="192"/>
      <c r="C298" s="193"/>
      <c r="D298" s="194" t="s">
        <v>71</v>
      </c>
      <c r="E298" s="206" t="s">
        <v>193</v>
      </c>
      <c r="F298" s="206" t="s">
        <v>471</v>
      </c>
      <c r="G298" s="193"/>
      <c r="H298" s="193"/>
      <c r="I298" s="196"/>
      <c r="J298" s="207">
        <f>BK298</f>
        <v>0</v>
      </c>
      <c r="K298" s="193"/>
      <c r="L298" s="198"/>
      <c r="M298" s="199"/>
      <c r="N298" s="200"/>
      <c r="O298" s="200"/>
      <c r="P298" s="201">
        <f>SUM(P299:P426)</f>
        <v>0</v>
      </c>
      <c r="Q298" s="200"/>
      <c r="R298" s="201">
        <f>SUM(R299:R426)</f>
        <v>8.2647818999999991</v>
      </c>
      <c r="S298" s="200"/>
      <c r="T298" s="202">
        <f>SUM(T299:T426)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3" t="s">
        <v>80</v>
      </c>
      <c r="AT298" s="204" t="s">
        <v>71</v>
      </c>
      <c r="AU298" s="204" t="s">
        <v>80</v>
      </c>
      <c r="AY298" s="203" t="s">
        <v>142</v>
      </c>
      <c r="BK298" s="205">
        <f>SUM(BK299:BK426)</f>
        <v>0</v>
      </c>
    </row>
    <row r="299" s="2" customFormat="1" ht="24.15" customHeight="1">
      <c r="A299" s="41"/>
      <c r="B299" s="42"/>
      <c r="C299" s="208" t="s">
        <v>472</v>
      </c>
      <c r="D299" s="208" t="s">
        <v>144</v>
      </c>
      <c r="E299" s="209" t="s">
        <v>473</v>
      </c>
      <c r="F299" s="210" t="s">
        <v>474</v>
      </c>
      <c r="G299" s="211" t="s">
        <v>190</v>
      </c>
      <c r="H299" s="212">
        <v>2</v>
      </c>
      <c r="I299" s="213"/>
      <c r="J299" s="214">
        <f>ROUND(I299*H299,2)</f>
        <v>0</v>
      </c>
      <c r="K299" s="210" t="s">
        <v>19</v>
      </c>
      <c r="L299" s="47"/>
      <c r="M299" s="215" t="s">
        <v>19</v>
      </c>
      <c r="N299" s="216" t="s">
        <v>43</v>
      </c>
      <c r="O299" s="87"/>
      <c r="P299" s="217">
        <f>O299*H299</f>
        <v>0</v>
      </c>
      <c r="Q299" s="217">
        <v>0.0016999999999999999</v>
      </c>
      <c r="R299" s="217">
        <f>Q299*H299</f>
        <v>0.0033999999999999998</v>
      </c>
      <c r="S299" s="217">
        <v>0</v>
      </c>
      <c r="T299" s="218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9" t="s">
        <v>149</v>
      </c>
      <c r="AT299" s="219" t="s">
        <v>144</v>
      </c>
      <c r="AU299" s="219" t="s">
        <v>82</v>
      </c>
      <c r="AY299" s="20" t="s">
        <v>142</v>
      </c>
      <c r="BE299" s="220">
        <f>IF(N299="základní",J299,0)</f>
        <v>0</v>
      </c>
      <c r="BF299" s="220">
        <f>IF(N299="snížená",J299,0)</f>
        <v>0</v>
      </c>
      <c r="BG299" s="220">
        <f>IF(N299="zákl. přenesená",J299,0)</f>
        <v>0</v>
      </c>
      <c r="BH299" s="220">
        <f>IF(N299="sníž. přenesená",J299,0)</f>
        <v>0</v>
      </c>
      <c r="BI299" s="220">
        <f>IF(N299="nulová",J299,0)</f>
        <v>0</v>
      </c>
      <c r="BJ299" s="20" t="s">
        <v>80</v>
      </c>
      <c r="BK299" s="220">
        <f>ROUND(I299*H299,2)</f>
        <v>0</v>
      </c>
      <c r="BL299" s="20" t="s">
        <v>149</v>
      </c>
      <c r="BM299" s="219" t="s">
        <v>475</v>
      </c>
    </row>
    <row r="300" s="2" customFormat="1" ht="24.15" customHeight="1">
      <c r="A300" s="41"/>
      <c r="B300" s="42"/>
      <c r="C300" s="208" t="s">
        <v>476</v>
      </c>
      <c r="D300" s="208" t="s">
        <v>144</v>
      </c>
      <c r="E300" s="209" t="s">
        <v>477</v>
      </c>
      <c r="F300" s="210" t="s">
        <v>478</v>
      </c>
      <c r="G300" s="211" t="s">
        <v>190</v>
      </c>
      <c r="H300" s="212">
        <v>7</v>
      </c>
      <c r="I300" s="213"/>
      <c r="J300" s="214">
        <f>ROUND(I300*H300,2)</f>
        <v>0</v>
      </c>
      <c r="K300" s="210" t="s">
        <v>148</v>
      </c>
      <c r="L300" s="47"/>
      <c r="M300" s="215" t="s">
        <v>19</v>
      </c>
      <c r="N300" s="216" t="s">
        <v>43</v>
      </c>
      <c r="O300" s="87"/>
      <c r="P300" s="217">
        <f>O300*H300</f>
        <v>0</v>
      </c>
      <c r="Q300" s="217">
        <v>0.00167</v>
      </c>
      <c r="R300" s="217">
        <f>Q300*H300</f>
        <v>0.011690000000000001</v>
      </c>
      <c r="S300" s="217">
        <v>0</v>
      </c>
      <c r="T300" s="218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9" t="s">
        <v>149</v>
      </c>
      <c r="AT300" s="219" t="s">
        <v>144</v>
      </c>
      <c r="AU300" s="219" t="s">
        <v>82</v>
      </c>
      <c r="AY300" s="20" t="s">
        <v>142</v>
      </c>
      <c r="BE300" s="220">
        <f>IF(N300="základní",J300,0)</f>
        <v>0</v>
      </c>
      <c r="BF300" s="220">
        <f>IF(N300="snížená",J300,0)</f>
        <v>0</v>
      </c>
      <c r="BG300" s="220">
        <f>IF(N300="zákl. přenesená",J300,0)</f>
        <v>0</v>
      </c>
      <c r="BH300" s="220">
        <f>IF(N300="sníž. přenesená",J300,0)</f>
        <v>0</v>
      </c>
      <c r="BI300" s="220">
        <f>IF(N300="nulová",J300,0)</f>
        <v>0</v>
      </c>
      <c r="BJ300" s="20" t="s">
        <v>80</v>
      </c>
      <c r="BK300" s="220">
        <f>ROUND(I300*H300,2)</f>
        <v>0</v>
      </c>
      <c r="BL300" s="20" t="s">
        <v>149</v>
      </c>
      <c r="BM300" s="219" t="s">
        <v>479</v>
      </c>
    </row>
    <row r="301" s="2" customFormat="1">
      <c r="A301" s="41"/>
      <c r="B301" s="42"/>
      <c r="C301" s="43"/>
      <c r="D301" s="221" t="s">
        <v>151</v>
      </c>
      <c r="E301" s="43"/>
      <c r="F301" s="222" t="s">
        <v>480</v>
      </c>
      <c r="G301" s="43"/>
      <c r="H301" s="43"/>
      <c r="I301" s="223"/>
      <c r="J301" s="43"/>
      <c r="K301" s="43"/>
      <c r="L301" s="47"/>
      <c r="M301" s="224"/>
      <c r="N301" s="225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151</v>
      </c>
      <c r="AU301" s="20" t="s">
        <v>82</v>
      </c>
    </row>
    <row r="302" s="13" customFormat="1">
      <c r="A302" s="13"/>
      <c r="B302" s="226"/>
      <c r="C302" s="227"/>
      <c r="D302" s="228" t="s">
        <v>153</v>
      </c>
      <c r="E302" s="229" t="s">
        <v>19</v>
      </c>
      <c r="F302" s="230" t="s">
        <v>481</v>
      </c>
      <c r="G302" s="227"/>
      <c r="H302" s="231">
        <v>7</v>
      </c>
      <c r="I302" s="232"/>
      <c r="J302" s="227"/>
      <c r="K302" s="227"/>
      <c r="L302" s="233"/>
      <c r="M302" s="234"/>
      <c r="N302" s="235"/>
      <c r="O302" s="235"/>
      <c r="P302" s="235"/>
      <c r="Q302" s="235"/>
      <c r="R302" s="235"/>
      <c r="S302" s="235"/>
      <c r="T302" s="236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7" t="s">
        <v>153</v>
      </c>
      <c r="AU302" s="237" t="s">
        <v>82</v>
      </c>
      <c r="AV302" s="13" t="s">
        <v>82</v>
      </c>
      <c r="AW302" s="13" t="s">
        <v>33</v>
      </c>
      <c r="AX302" s="13" t="s">
        <v>80</v>
      </c>
      <c r="AY302" s="237" t="s">
        <v>142</v>
      </c>
    </row>
    <row r="303" s="2" customFormat="1" ht="16.5" customHeight="1">
      <c r="A303" s="41"/>
      <c r="B303" s="42"/>
      <c r="C303" s="260" t="s">
        <v>482</v>
      </c>
      <c r="D303" s="260" t="s">
        <v>341</v>
      </c>
      <c r="E303" s="261" t="s">
        <v>483</v>
      </c>
      <c r="F303" s="262" t="s">
        <v>484</v>
      </c>
      <c r="G303" s="263" t="s">
        <v>190</v>
      </c>
      <c r="H303" s="264">
        <v>6</v>
      </c>
      <c r="I303" s="265"/>
      <c r="J303" s="266">
        <f>ROUND(I303*H303,2)</f>
        <v>0</v>
      </c>
      <c r="K303" s="262" t="s">
        <v>19</v>
      </c>
      <c r="L303" s="267"/>
      <c r="M303" s="268" t="s">
        <v>19</v>
      </c>
      <c r="N303" s="269" t="s">
        <v>43</v>
      </c>
      <c r="O303" s="87"/>
      <c r="P303" s="217">
        <f>O303*H303</f>
        <v>0</v>
      </c>
      <c r="Q303" s="217">
        <v>0.0011000000000000001</v>
      </c>
      <c r="R303" s="217">
        <f>Q303*H303</f>
        <v>0.0066</v>
      </c>
      <c r="S303" s="217">
        <v>0</v>
      </c>
      <c r="T303" s="218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9" t="s">
        <v>193</v>
      </c>
      <c r="AT303" s="219" t="s">
        <v>341</v>
      </c>
      <c r="AU303" s="219" t="s">
        <v>82</v>
      </c>
      <c r="AY303" s="20" t="s">
        <v>142</v>
      </c>
      <c r="BE303" s="220">
        <f>IF(N303="základní",J303,0)</f>
        <v>0</v>
      </c>
      <c r="BF303" s="220">
        <f>IF(N303="snížená",J303,0)</f>
        <v>0</v>
      </c>
      <c r="BG303" s="220">
        <f>IF(N303="zákl. přenesená",J303,0)</f>
        <v>0</v>
      </c>
      <c r="BH303" s="220">
        <f>IF(N303="sníž. přenesená",J303,0)</f>
        <v>0</v>
      </c>
      <c r="BI303" s="220">
        <f>IF(N303="nulová",J303,0)</f>
        <v>0</v>
      </c>
      <c r="BJ303" s="20" t="s">
        <v>80</v>
      </c>
      <c r="BK303" s="220">
        <f>ROUND(I303*H303,2)</f>
        <v>0</v>
      </c>
      <c r="BL303" s="20" t="s">
        <v>149</v>
      </c>
      <c r="BM303" s="219" t="s">
        <v>485</v>
      </c>
    </row>
    <row r="304" s="2" customFormat="1" ht="16.5" customHeight="1">
      <c r="A304" s="41"/>
      <c r="B304" s="42"/>
      <c r="C304" s="260" t="s">
        <v>486</v>
      </c>
      <c r="D304" s="260" t="s">
        <v>341</v>
      </c>
      <c r="E304" s="261" t="s">
        <v>487</v>
      </c>
      <c r="F304" s="262" t="s">
        <v>488</v>
      </c>
      <c r="G304" s="263" t="s">
        <v>190</v>
      </c>
      <c r="H304" s="264">
        <v>1</v>
      </c>
      <c r="I304" s="265"/>
      <c r="J304" s="266">
        <f>ROUND(I304*H304,2)</f>
        <v>0</v>
      </c>
      <c r="K304" s="262" t="s">
        <v>19</v>
      </c>
      <c r="L304" s="267"/>
      <c r="M304" s="268" t="s">
        <v>19</v>
      </c>
      <c r="N304" s="269" t="s">
        <v>43</v>
      </c>
      <c r="O304" s="87"/>
      <c r="P304" s="217">
        <f>O304*H304</f>
        <v>0</v>
      </c>
      <c r="Q304" s="217">
        <v>0.0040000000000000001</v>
      </c>
      <c r="R304" s="217">
        <f>Q304*H304</f>
        <v>0.0040000000000000001</v>
      </c>
      <c r="S304" s="217">
        <v>0</v>
      </c>
      <c r="T304" s="218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9" t="s">
        <v>193</v>
      </c>
      <c r="AT304" s="219" t="s">
        <v>341</v>
      </c>
      <c r="AU304" s="219" t="s">
        <v>82</v>
      </c>
      <c r="AY304" s="20" t="s">
        <v>142</v>
      </c>
      <c r="BE304" s="220">
        <f>IF(N304="základní",J304,0)</f>
        <v>0</v>
      </c>
      <c r="BF304" s="220">
        <f>IF(N304="snížená",J304,0)</f>
        <v>0</v>
      </c>
      <c r="BG304" s="220">
        <f>IF(N304="zákl. přenesená",J304,0)</f>
        <v>0</v>
      </c>
      <c r="BH304" s="220">
        <f>IF(N304="sníž. přenesená",J304,0)</f>
        <v>0</v>
      </c>
      <c r="BI304" s="220">
        <f>IF(N304="nulová",J304,0)</f>
        <v>0</v>
      </c>
      <c r="BJ304" s="20" t="s">
        <v>80</v>
      </c>
      <c r="BK304" s="220">
        <f>ROUND(I304*H304,2)</f>
        <v>0</v>
      </c>
      <c r="BL304" s="20" t="s">
        <v>149</v>
      </c>
      <c r="BM304" s="219" t="s">
        <v>489</v>
      </c>
    </row>
    <row r="305" s="2" customFormat="1" ht="24.15" customHeight="1">
      <c r="A305" s="41"/>
      <c r="B305" s="42"/>
      <c r="C305" s="208" t="s">
        <v>490</v>
      </c>
      <c r="D305" s="208" t="s">
        <v>144</v>
      </c>
      <c r="E305" s="209" t="s">
        <v>491</v>
      </c>
      <c r="F305" s="210" t="s">
        <v>492</v>
      </c>
      <c r="G305" s="211" t="s">
        <v>190</v>
      </c>
      <c r="H305" s="212">
        <v>3</v>
      </c>
      <c r="I305" s="213"/>
      <c r="J305" s="214">
        <f>ROUND(I305*H305,2)</f>
        <v>0</v>
      </c>
      <c r="K305" s="210" t="s">
        <v>148</v>
      </c>
      <c r="L305" s="47"/>
      <c r="M305" s="215" t="s">
        <v>19</v>
      </c>
      <c r="N305" s="216" t="s">
        <v>43</v>
      </c>
      <c r="O305" s="87"/>
      <c r="P305" s="217">
        <f>O305*H305</f>
        <v>0</v>
      </c>
      <c r="Q305" s="217">
        <v>0.0017099999999999999</v>
      </c>
      <c r="R305" s="217">
        <f>Q305*H305</f>
        <v>0.00513</v>
      </c>
      <c r="S305" s="217">
        <v>0</v>
      </c>
      <c r="T305" s="218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9" t="s">
        <v>149</v>
      </c>
      <c r="AT305" s="219" t="s">
        <v>144</v>
      </c>
      <c r="AU305" s="219" t="s">
        <v>82</v>
      </c>
      <c r="AY305" s="20" t="s">
        <v>142</v>
      </c>
      <c r="BE305" s="220">
        <f>IF(N305="základní",J305,0)</f>
        <v>0</v>
      </c>
      <c r="BF305" s="220">
        <f>IF(N305="snížená",J305,0)</f>
        <v>0</v>
      </c>
      <c r="BG305" s="220">
        <f>IF(N305="zákl. přenesená",J305,0)</f>
        <v>0</v>
      </c>
      <c r="BH305" s="220">
        <f>IF(N305="sníž. přenesená",J305,0)</f>
        <v>0</v>
      </c>
      <c r="BI305" s="220">
        <f>IF(N305="nulová",J305,0)</f>
        <v>0</v>
      </c>
      <c r="BJ305" s="20" t="s">
        <v>80</v>
      </c>
      <c r="BK305" s="220">
        <f>ROUND(I305*H305,2)</f>
        <v>0</v>
      </c>
      <c r="BL305" s="20" t="s">
        <v>149</v>
      </c>
      <c r="BM305" s="219" t="s">
        <v>493</v>
      </c>
    </row>
    <row r="306" s="2" customFormat="1">
      <c r="A306" s="41"/>
      <c r="B306" s="42"/>
      <c r="C306" s="43"/>
      <c r="D306" s="221" t="s">
        <v>151</v>
      </c>
      <c r="E306" s="43"/>
      <c r="F306" s="222" t="s">
        <v>494</v>
      </c>
      <c r="G306" s="43"/>
      <c r="H306" s="43"/>
      <c r="I306" s="223"/>
      <c r="J306" s="43"/>
      <c r="K306" s="43"/>
      <c r="L306" s="47"/>
      <c r="M306" s="224"/>
      <c r="N306" s="225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151</v>
      </c>
      <c r="AU306" s="20" t="s">
        <v>82</v>
      </c>
    </row>
    <row r="307" s="2" customFormat="1" ht="16.5" customHeight="1">
      <c r="A307" s="41"/>
      <c r="B307" s="42"/>
      <c r="C307" s="260" t="s">
        <v>495</v>
      </c>
      <c r="D307" s="260" t="s">
        <v>341</v>
      </c>
      <c r="E307" s="261" t="s">
        <v>496</v>
      </c>
      <c r="F307" s="262" t="s">
        <v>497</v>
      </c>
      <c r="G307" s="263" t="s">
        <v>190</v>
      </c>
      <c r="H307" s="264">
        <v>3</v>
      </c>
      <c r="I307" s="265"/>
      <c r="J307" s="266">
        <f>ROUND(I307*H307,2)</f>
        <v>0</v>
      </c>
      <c r="K307" s="262" t="s">
        <v>19</v>
      </c>
      <c r="L307" s="267"/>
      <c r="M307" s="268" t="s">
        <v>19</v>
      </c>
      <c r="N307" s="269" t="s">
        <v>43</v>
      </c>
      <c r="O307" s="87"/>
      <c r="P307" s="217">
        <f>O307*H307</f>
        <v>0</v>
      </c>
      <c r="Q307" s="217">
        <v>0.016</v>
      </c>
      <c r="R307" s="217">
        <f>Q307*H307</f>
        <v>0.048000000000000001</v>
      </c>
      <c r="S307" s="217">
        <v>0</v>
      </c>
      <c r="T307" s="218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9" t="s">
        <v>193</v>
      </c>
      <c r="AT307" s="219" t="s">
        <v>341</v>
      </c>
      <c r="AU307" s="219" t="s">
        <v>82</v>
      </c>
      <c r="AY307" s="20" t="s">
        <v>142</v>
      </c>
      <c r="BE307" s="220">
        <f>IF(N307="základní",J307,0)</f>
        <v>0</v>
      </c>
      <c r="BF307" s="220">
        <f>IF(N307="snížená",J307,0)</f>
        <v>0</v>
      </c>
      <c r="BG307" s="220">
        <f>IF(N307="zákl. přenesená",J307,0)</f>
        <v>0</v>
      </c>
      <c r="BH307" s="220">
        <f>IF(N307="sníž. přenesená",J307,0)</f>
        <v>0</v>
      </c>
      <c r="BI307" s="220">
        <f>IF(N307="nulová",J307,0)</f>
        <v>0</v>
      </c>
      <c r="BJ307" s="20" t="s">
        <v>80</v>
      </c>
      <c r="BK307" s="220">
        <f>ROUND(I307*H307,2)</f>
        <v>0</v>
      </c>
      <c r="BL307" s="20" t="s">
        <v>149</v>
      </c>
      <c r="BM307" s="219" t="s">
        <v>498</v>
      </c>
    </row>
    <row r="308" s="2" customFormat="1" ht="16.5" customHeight="1">
      <c r="A308" s="41"/>
      <c r="B308" s="42"/>
      <c r="C308" s="260" t="s">
        <v>499</v>
      </c>
      <c r="D308" s="260" t="s">
        <v>341</v>
      </c>
      <c r="E308" s="261" t="s">
        <v>500</v>
      </c>
      <c r="F308" s="262" t="s">
        <v>501</v>
      </c>
      <c r="G308" s="263" t="s">
        <v>190</v>
      </c>
      <c r="H308" s="264">
        <v>80</v>
      </c>
      <c r="I308" s="265"/>
      <c r="J308" s="266">
        <f>ROUND(I308*H308,2)</f>
        <v>0</v>
      </c>
      <c r="K308" s="262" t="s">
        <v>19</v>
      </c>
      <c r="L308" s="267"/>
      <c r="M308" s="268" t="s">
        <v>19</v>
      </c>
      <c r="N308" s="269" t="s">
        <v>43</v>
      </c>
      <c r="O308" s="87"/>
      <c r="P308" s="217">
        <f>O308*H308</f>
        <v>0</v>
      </c>
      <c r="Q308" s="217">
        <v>0.00020000000000000001</v>
      </c>
      <c r="R308" s="217">
        <f>Q308*H308</f>
        <v>0.016</v>
      </c>
      <c r="S308" s="217">
        <v>0</v>
      </c>
      <c r="T308" s="218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9" t="s">
        <v>193</v>
      </c>
      <c r="AT308" s="219" t="s">
        <v>341</v>
      </c>
      <c r="AU308" s="219" t="s">
        <v>82</v>
      </c>
      <c r="AY308" s="20" t="s">
        <v>142</v>
      </c>
      <c r="BE308" s="220">
        <f>IF(N308="základní",J308,0)</f>
        <v>0</v>
      </c>
      <c r="BF308" s="220">
        <f>IF(N308="snížená",J308,0)</f>
        <v>0</v>
      </c>
      <c r="BG308" s="220">
        <f>IF(N308="zákl. přenesená",J308,0)</f>
        <v>0</v>
      </c>
      <c r="BH308" s="220">
        <f>IF(N308="sníž. přenesená",J308,0)</f>
        <v>0</v>
      </c>
      <c r="BI308" s="220">
        <f>IF(N308="nulová",J308,0)</f>
        <v>0</v>
      </c>
      <c r="BJ308" s="20" t="s">
        <v>80</v>
      </c>
      <c r="BK308" s="220">
        <f>ROUND(I308*H308,2)</f>
        <v>0</v>
      </c>
      <c r="BL308" s="20" t="s">
        <v>149</v>
      </c>
      <c r="BM308" s="219" t="s">
        <v>502</v>
      </c>
    </row>
    <row r="309" s="15" customFormat="1">
      <c r="A309" s="15"/>
      <c r="B309" s="249"/>
      <c r="C309" s="250"/>
      <c r="D309" s="228" t="s">
        <v>153</v>
      </c>
      <c r="E309" s="251" t="s">
        <v>19</v>
      </c>
      <c r="F309" s="252" t="s">
        <v>503</v>
      </c>
      <c r="G309" s="250"/>
      <c r="H309" s="251" t="s">
        <v>19</v>
      </c>
      <c r="I309" s="253"/>
      <c r="J309" s="250"/>
      <c r="K309" s="250"/>
      <c r="L309" s="254"/>
      <c r="M309" s="255"/>
      <c r="N309" s="256"/>
      <c r="O309" s="256"/>
      <c r="P309" s="256"/>
      <c r="Q309" s="256"/>
      <c r="R309" s="256"/>
      <c r="S309" s="256"/>
      <c r="T309" s="257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58" t="s">
        <v>153</v>
      </c>
      <c r="AU309" s="258" t="s">
        <v>82</v>
      </c>
      <c r="AV309" s="15" t="s">
        <v>80</v>
      </c>
      <c r="AW309" s="15" t="s">
        <v>33</v>
      </c>
      <c r="AX309" s="15" t="s">
        <v>72</v>
      </c>
      <c r="AY309" s="258" t="s">
        <v>142</v>
      </c>
    </row>
    <row r="310" s="13" customFormat="1">
      <c r="A310" s="13"/>
      <c r="B310" s="226"/>
      <c r="C310" s="227"/>
      <c r="D310" s="228" t="s">
        <v>153</v>
      </c>
      <c r="E310" s="229" t="s">
        <v>19</v>
      </c>
      <c r="F310" s="230" t="s">
        <v>504</v>
      </c>
      <c r="G310" s="227"/>
      <c r="H310" s="231">
        <v>80</v>
      </c>
      <c r="I310" s="232"/>
      <c r="J310" s="227"/>
      <c r="K310" s="227"/>
      <c r="L310" s="233"/>
      <c r="M310" s="234"/>
      <c r="N310" s="235"/>
      <c r="O310" s="235"/>
      <c r="P310" s="235"/>
      <c r="Q310" s="235"/>
      <c r="R310" s="235"/>
      <c r="S310" s="235"/>
      <c r="T310" s="236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7" t="s">
        <v>153</v>
      </c>
      <c r="AU310" s="237" t="s">
        <v>82</v>
      </c>
      <c r="AV310" s="13" t="s">
        <v>82</v>
      </c>
      <c r="AW310" s="13" t="s">
        <v>33</v>
      </c>
      <c r="AX310" s="13" t="s">
        <v>72</v>
      </c>
      <c r="AY310" s="237" t="s">
        <v>142</v>
      </c>
    </row>
    <row r="311" s="14" customFormat="1">
      <c r="A311" s="14"/>
      <c r="B311" s="238"/>
      <c r="C311" s="239"/>
      <c r="D311" s="228" t="s">
        <v>153</v>
      </c>
      <c r="E311" s="240" t="s">
        <v>19</v>
      </c>
      <c r="F311" s="241" t="s">
        <v>156</v>
      </c>
      <c r="G311" s="239"/>
      <c r="H311" s="242">
        <v>80</v>
      </c>
      <c r="I311" s="243"/>
      <c r="J311" s="239"/>
      <c r="K311" s="239"/>
      <c r="L311" s="244"/>
      <c r="M311" s="245"/>
      <c r="N311" s="246"/>
      <c r="O311" s="246"/>
      <c r="P311" s="246"/>
      <c r="Q311" s="246"/>
      <c r="R311" s="246"/>
      <c r="S311" s="246"/>
      <c r="T311" s="247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8" t="s">
        <v>153</v>
      </c>
      <c r="AU311" s="248" t="s">
        <v>82</v>
      </c>
      <c r="AV311" s="14" t="s">
        <v>149</v>
      </c>
      <c r="AW311" s="14" t="s">
        <v>33</v>
      </c>
      <c r="AX311" s="14" t="s">
        <v>80</v>
      </c>
      <c r="AY311" s="248" t="s">
        <v>142</v>
      </c>
    </row>
    <row r="312" s="2" customFormat="1" ht="24.15" customHeight="1">
      <c r="A312" s="41"/>
      <c r="B312" s="42"/>
      <c r="C312" s="208" t="s">
        <v>505</v>
      </c>
      <c r="D312" s="208" t="s">
        <v>144</v>
      </c>
      <c r="E312" s="209" t="s">
        <v>506</v>
      </c>
      <c r="F312" s="210" t="s">
        <v>507</v>
      </c>
      <c r="G312" s="211" t="s">
        <v>165</v>
      </c>
      <c r="H312" s="212">
        <v>10.5</v>
      </c>
      <c r="I312" s="213"/>
      <c r="J312" s="214">
        <f>ROUND(I312*H312,2)</f>
        <v>0</v>
      </c>
      <c r="K312" s="210" t="s">
        <v>148</v>
      </c>
      <c r="L312" s="47"/>
      <c r="M312" s="215" t="s">
        <v>19</v>
      </c>
      <c r="N312" s="216" t="s">
        <v>43</v>
      </c>
      <c r="O312" s="87"/>
      <c r="P312" s="217">
        <f>O312*H312</f>
        <v>0</v>
      </c>
      <c r="Q312" s="217">
        <v>0</v>
      </c>
      <c r="R312" s="217">
        <f>Q312*H312</f>
        <v>0</v>
      </c>
      <c r="S312" s="217">
        <v>0</v>
      </c>
      <c r="T312" s="218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9" t="s">
        <v>149</v>
      </c>
      <c r="AT312" s="219" t="s">
        <v>144</v>
      </c>
      <c r="AU312" s="219" t="s">
        <v>82</v>
      </c>
      <c r="AY312" s="20" t="s">
        <v>142</v>
      </c>
      <c r="BE312" s="220">
        <f>IF(N312="základní",J312,0)</f>
        <v>0</v>
      </c>
      <c r="BF312" s="220">
        <f>IF(N312="snížená",J312,0)</f>
        <v>0</v>
      </c>
      <c r="BG312" s="220">
        <f>IF(N312="zákl. přenesená",J312,0)</f>
        <v>0</v>
      </c>
      <c r="BH312" s="220">
        <f>IF(N312="sníž. přenesená",J312,0)</f>
        <v>0</v>
      </c>
      <c r="BI312" s="220">
        <f>IF(N312="nulová",J312,0)</f>
        <v>0</v>
      </c>
      <c r="BJ312" s="20" t="s">
        <v>80</v>
      </c>
      <c r="BK312" s="220">
        <f>ROUND(I312*H312,2)</f>
        <v>0</v>
      </c>
      <c r="BL312" s="20" t="s">
        <v>149</v>
      </c>
      <c r="BM312" s="219" t="s">
        <v>508</v>
      </c>
    </row>
    <row r="313" s="2" customFormat="1">
      <c r="A313" s="41"/>
      <c r="B313" s="42"/>
      <c r="C313" s="43"/>
      <c r="D313" s="221" t="s">
        <v>151</v>
      </c>
      <c r="E313" s="43"/>
      <c r="F313" s="222" t="s">
        <v>509</v>
      </c>
      <c r="G313" s="43"/>
      <c r="H313" s="43"/>
      <c r="I313" s="223"/>
      <c r="J313" s="43"/>
      <c r="K313" s="43"/>
      <c r="L313" s="47"/>
      <c r="M313" s="224"/>
      <c r="N313" s="225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151</v>
      </c>
      <c r="AU313" s="20" t="s">
        <v>82</v>
      </c>
    </row>
    <row r="314" s="13" customFormat="1">
      <c r="A314" s="13"/>
      <c r="B314" s="226"/>
      <c r="C314" s="227"/>
      <c r="D314" s="228" t="s">
        <v>153</v>
      </c>
      <c r="E314" s="229" t="s">
        <v>19</v>
      </c>
      <c r="F314" s="230" t="s">
        <v>510</v>
      </c>
      <c r="G314" s="227"/>
      <c r="H314" s="231">
        <v>10.5</v>
      </c>
      <c r="I314" s="232"/>
      <c r="J314" s="227"/>
      <c r="K314" s="227"/>
      <c r="L314" s="233"/>
      <c r="M314" s="234"/>
      <c r="N314" s="235"/>
      <c r="O314" s="235"/>
      <c r="P314" s="235"/>
      <c r="Q314" s="235"/>
      <c r="R314" s="235"/>
      <c r="S314" s="235"/>
      <c r="T314" s="23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7" t="s">
        <v>153</v>
      </c>
      <c r="AU314" s="237" t="s">
        <v>82</v>
      </c>
      <c r="AV314" s="13" t="s">
        <v>82</v>
      </c>
      <c r="AW314" s="13" t="s">
        <v>33</v>
      </c>
      <c r="AX314" s="13" t="s">
        <v>72</v>
      </c>
      <c r="AY314" s="237" t="s">
        <v>142</v>
      </c>
    </row>
    <row r="315" s="14" customFormat="1">
      <c r="A315" s="14"/>
      <c r="B315" s="238"/>
      <c r="C315" s="239"/>
      <c r="D315" s="228" t="s">
        <v>153</v>
      </c>
      <c r="E315" s="240" t="s">
        <v>19</v>
      </c>
      <c r="F315" s="241" t="s">
        <v>156</v>
      </c>
      <c r="G315" s="239"/>
      <c r="H315" s="242">
        <v>10.5</v>
      </c>
      <c r="I315" s="243"/>
      <c r="J315" s="239"/>
      <c r="K315" s="239"/>
      <c r="L315" s="244"/>
      <c r="M315" s="245"/>
      <c r="N315" s="246"/>
      <c r="O315" s="246"/>
      <c r="P315" s="246"/>
      <c r="Q315" s="246"/>
      <c r="R315" s="246"/>
      <c r="S315" s="246"/>
      <c r="T315" s="247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8" t="s">
        <v>153</v>
      </c>
      <c r="AU315" s="248" t="s">
        <v>82</v>
      </c>
      <c r="AV315" s="14" t="s">
        <v>149</v>
      </c>
      <c r="AW315" s="14" t="s">
        <v>33</v>
      </c>
      <c r="AX315" s="14" t="s">
        <v>80</v>
      </c>
      <c r="AY315" s="248" t="s">
        <v>142</v>
      </c>
    </row>
    <row r="316" s="2" customFormat="1" ht="24.15" customHeight="1">
      <c r="A316" s="41"/>
      <c r="B316" s="42"/>
      <c r="C316" s="208" t="s">
        <v>511</v>
      </c>
      <c r="D316" s="208" t="s">
        <v>144</v>
      </c>
      <c r="E316" s="209" t="s">
        <v>512</v>
      </c>
      <c r="F316" s="210" t="s">
        <v>513</v>
      </c>
      <c r="G316" s="211" t="s">
        <v>165</v>
      </c>
      <c r="H316" s="212">
        <v>440.5</v>
      </c>
      <c r="I316" s="213"/>
      <c r="J316" s="214">
        <f>ROUND(I316*H316,2)</f>
        <v>0</v>
      </c>
      <c r="K316" s="210" t="s">
        <v>148</v>
      </c>
      <c r="L316" s="47"/>
      <c r="M316" s="215" t="s">
        <v>19</v>
      </c>
      <c r="N316" s="216" t="s">
        <v>43</v>
      </c>
      <c r="O316" s="87"/>
      <c r="P316" s="217">
        <f>O316*H316</f>
        <v>0</v>
      </c>
      <c r="Q316" s="217">
        <v>0</v>
      </c>
      <c r="R316" s="217">
        <f>Q316*H316</f>
        <v>0</v>
      </c>
      <c r="S316" s="217">
        <v>0</v>
      </c>
      <c r="T316" s="218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9" t="s">
        <v>149</v>
      </c>
      <c r="AT316" s="219" t="s">
        <v>144</v>
      </c>
      <c r="AU316" s="219" t="s">
        <v>82</v>
      </c>
      <c r="AY316" s="20" t="s">
        <v>142</v>
      </c>
      <c r="BE316" s="220">
        <f>IF(N316="základní",J316,0)</f>
        <v>0</v>
      </c>
      <c r="BF316" s="220">
        <f>IF(N316="snížená",J316,0)</f>
        <v>0</v>
      </c>
      <c r="BG316" s="220">
        <f>IF(N316="zákl. přenesená",J316,0)</f>
        <v>0</v>
      </c>
      <c r="BH316" s="220">
        <f>IF(N316="sníž. přenesená",J316,0)</f>
        <v>0</v>
      </c>
      <c r="BI316" s="220">
        <f>IF(N316="nulová",J316,0)</f>
        <v>0</v>
      </c>
      <c r="BJ316" s="20" t="s">
        <v>80</v>
      </c>
      <c r="BK316" s="220">
        <f>ROUND(I316*H316,2)</f>
        <v>0</v>
      </c>
      <c r="BL316" s="20" t="s">
        <v>149</v>
      </c>
      <c r="BM316" s="219" t="s">
        <v>514</v>
      </c>
    </row>
    <row r="317" s="2" customFormat="1">
      <c r="A317" s="41"/>
      <c r="B317" s="42"/>
      <c r="C317" s="43"/>
      <c r="D317" s="221" t="s">
        <v>151</v>
      </c>
      <c r="E317" s="43"/>
      <c r="F317" s="222" t="s">
        <v>515</v>
      </c>
      <c r="G317" s="43"/>
      <c r="H317" s="43"/>
      <c r="I317" s="223"/>
      <c r="J317" s="43"/>
      <c r="K317" s="43"/>
      <c r="L317" s="47"/>
      <c r="M317" s="224"/>
      <c r="N317" s="225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151</v>
      </c>
      <c r="AU317" s="20" t="s">
        <v>82</v>
      </c>
    </row>
    <row r="318" s="13" customFormat="1">
      <c r="A318" s="13"/>
      <c r="B318" s="226"/>
      <c r="C318" s="227"/>
      <c r="D318" s="228" t="s">
        <v>153</v>
      </c>
      <c r="E318" s="229" t="s">
        <v>19</v>
      </c>
      <c r="F318" s="230" t="s">
        <v>516</v>
      </c>
      <c r="G318" s="227"/>
      <c r="H318" s="231">
        <v>440.5</v>
      </c>
      <c r="I318" s="232"/>
      <c r="J318" s="227"/>
      <c r="K318" s="227"/>
      <c r="L318" s="233"/>
      <c r="M318" s="234"/>
      <c r="N318" s="235"/>
      <c r="O318" s="235"/>
      <c r="P318" s="235"/>
      <c r="Q318" s="235"/>
      <c r="R318" s="235"/>
      <c r="S318" s="235"/>
      <c r="T318" s="23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7" t="s">
        <v>153</v>
      </c>
      <c r="AU318" s="237" t="s">
        <v>82</v>
      </c>
      <c r="AV318" s="13" t="s">
        <v>82</v>
      </c>
      <c r="AW318" s="13" t="s">
        <v>33</v>
      </c>
      <c r="AX318" s="13" t="s">
        <v>72</v>
      </c>
      <c r="AY318" s="237" t="s">
        <v>142</v>
      </c>
    </row>
    <row r="319" s="14" customFormat="1">
      <c r="A319" s="14"/>
      <c r="B319" s="238"/>
      <c r="C319" s="239"/>
      <c r="D319" s="228" t="s">
        <v>153</v>
      </c>
      <c r="E319" s="240" t="s">
        <v>19</v>
      </c>
      <c r="F319" s="241" t="s">
        <v>156</v>
      </c>
      <c r="G319" s="239"/>
      <c r="H319" s="242">
        <v>440.5</v>
      </c>
      <c r="I319" s="243"/>
      <c r="J319" s="239"/>
      <c r="K319" s="239"/>
      <c r="L319" s="244"/>
      <c r="M319" s="245"/>
      <c r="N319" s="246"/>
      <c r="O319" s="246"/>
      <c r="P319" s="246"/>
      <c r="Q319" s="246"/>
      <c r="R319" s="246"/>
      <c r="S319" s="246"/>
      <c r="T319" s="24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8" t="s">
        <v>153</v>
      </c>
      <c r="AU319" s="248" t="s">
        <v>82</v>
      </c>
      <c r="AV319" s="14" t="s">
        <v>149</v>
      </c>
      <c r="AW319" s="14" t="s">
        <v>33</v>
      </c>
      <c r="AX319" s="14" t="s">
        <v>80</v>
      </c>
      <c r="AY319" s="248" t="s">
        <v>142</v>
      </c>
    </row>
    <row r="320" s="2" customFormat="1" ht="21.75" customHeight="1">
      <c r="A320" s="41"/>
      <c r="B320" s="42"/>
      <c r="C320" s="260" t="s">
        <v>517</v>
      </c>
      <c r="D320" s="260" t="s">
        <v>341</v>
      </c>
      <c r="E320" s="261" t="s">
        <v>518</v>
      </c>
      <c r="F320" s="262" t="s">
        <v>519</v>
      </c>
      <c r="G320" s="263" t="s">
        <v>165</v>
      </c>
      <c r="H320" s="264">
        <v>457.76499999999999</v>
      </c>
      <c r="I320" s="265"/>
      <c r="J320" s="266">
        <f>ROUND(I320*H320,2)</f>
        <v>0</v>
      </c>
      <c r="K320" s="262" t="s">
        <v>19</v>
      </c>
      <c r="L320" s="267"/>
      <c r="M320" s="268" t="s">
        <v>19</v>
      </c>
      <c r="N320" s="269" t="s">
        <v>43</v>
      </c>
      <c r="O320" s="87"/>
      <c r="P320" s="217">
        <f>O320*H320</f>
        <v>0</v>
      </c>
      <c r="Q320" s="217">
        <v>0.0014599999999999999</v>
      </c>
      <c r="R320" s="217">
        <f>Q320*H320</f>
        <v>0.6683368999999999</v>
      </c>
      <c r="S320" s="217">
        <v>0</v>
      </c>
      <c r="T320" s="218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9" t="s">
        <v>193</v>
      </c>
      <c r="AT320" s="219" t="s">
        <v>341</v>
      </c>
      <c r="AU320" s="219" t="s">
        <v>82</v>
      </c>
      <c r="AY320" s="20" t="s">
        <v>142</v>
      </c>
      <c r="BE320" s="220">
        <f>IF(N320="základní",J320,0)</f>
        <v>0</v>
      </c>
      <c r="BF320" s="220">
        <f>IF(N320="snížená",J320,0)</f>
        <v>0</v>
      </c>
      <c r="BG320" s="220">
        <f>IF(N320="zákl. přenesená",J320,0)</f>
        <v>0</v>
      </c>
      <c r="BH320" s="220">
        <f>IF(N320="sníž. přenesená",J320,0)</f>
        <v>0</v>
      </c>
      <c r="BI320" s="220">
        <f>IF(N320="nulová",J320,0)</f>
        <v>0</v>
      </c>
      <c r="BJ320" s="20" t="s">
        <v>80</v>
      </c>
      <c r="BK320" s="220">
        <f>ROUND(I320*H320,2)</f>
        <v>0</v>
      </c>
      <c r="BL320" s="20" t="s">
        <v>149</v>
      </c>
      <c r="BM320" s="219" t="s">
        <v>520</v>
      </c>
    </row>
    <row r="321" s="13" customFormat="1">
      <c r="A321" s="13"/>
      <c r="B321" s="226"/>
      <c r="C321" s="227"/>
      <c r="D321" s="228" t="s">
        <v>153</v>
      </c>
      <c r="E321" s="229" t="s">
        <v>19</v>
      </c>
      <c r="F321" s="230" t="s">
        <v>521</v>
      </c>
      <c r="G321" s="227"/>
      <c r="H321" s="231">
        <v>451</v>
      </c>
      <c r="I321" s="232"/>
      <c r="J321" s="227"/>
      <c r="K321" s="227"/>
      <c r="L321" s="233"/>
      <c r="M321" s="234"/>
      <c r="N321" s="235"/>
      <c r="O321" s="235"/>
      <c r="P321" s="235"/>
      <c r="Q321" s="235"/>
      <c r="R321" s="235"/>
      <c r="S321" s="235"/>
      <c r="T321" s="23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7" t="s">
        <v>153</v>
      </c>
      <c r="AU321" s="237" t="s">
        <v>82</v>
      </c>
      <c r="AV321" s="13" t="s">
        <v>82</v>
      </c>
      <c r="AW321" s="13" t="s">
        <v>33</v>
      </c>
      <c r="AX321" s="13" t="s">
        <v>80</v>
      </c>
      <c r="AY321" s="237" t="s">
        <v>142</v>
      </c>
    </row>
    <row r="322" s="13" customFormat="1">
      <c r="A322" s="13"/>
      <c r="B322" s="226"/>
      <c r="C322" s="227"/>
      <c r="D322" s="228" t="s">
        <v>153</v>
      </c>
      <c r="E322" s="227"/>
      <c r="F322" s="230" t="s">
        <v>522</v>
      </c>
      <c r="G322" s="227"/>
      <c r="H322" s="231">
        <v>457.76499999999999</v>
      </c>
      <c r="I322" s="232"/>
      <c r="J322" s="227"/>
      <c r="K322" s="227"/>
      <c r="L322" s="233"/>
      <c r="M322" s="234"/>
      <c r="N322" s="235"/>
      <c r="O322" s="235"/>
      <c r="P322" s="235"/>
      <c r="Q322" s="235"/>
      <c r="R322" s="235"/>
      <c r="S322" s="235"/>
      <c r="T322" s="236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7" t="s">
        <v>153</v>
      </c>
      <c r="AU322" s="237" t="s">
        <v>82</v>
      </c>
      <c r="AV322" s="13" t="s">
        <v>82</v>
      </c>
      <c r="AW322" s="13" t="s">
        <v>4</v>
      </c>
      <c r="AX322" s="13" t="s">
        <v>80</v>
      </c>
      <c r="AY322" s="237" t="s">
        <v>142</v>
      </c>
    </row>
    <row r="323" s="2" customFormat="1" ht="24.15" customHeight="1">
      <c r="A323" s="41"/>
      <c r="B323" s="42"/>
      <c r="C323" s="208" t="s">
        <v>523</v>
      </c>
      <c r="D323" s="208" t="s">
        <v>144</v>
      </c>
      <c r="E323" s="209" t="s">
        <v>524</v>
      </c>
      <c r="F323" s="210" t="s">
        <v>525</v>
      </c>
      <c r="G323" s="211" t="s">
        <v>165</v>
      </c>
      <c r="H323" s="212">
        <v>1.5</v>
      </c>
      <c r="I323" s="213"/>
      <c r="J323" s="214">
        <f>ROUND(I323*H323,2)</f>
        <v>0</v>
      </c>
      <c r="K323" s="210" t="s">
        <v>148</v>
      </c>
      <c r="L323" s="47"/>
      <c r="M323" s="215" t="s">
        <v>19</v>
      </c>
      <c r="N323" s="216" t="s">
        <v>43</v>
      </c>
      <c r="O323" s="87"/>
      <c r="P323" s="217">
        <f>O323*H323</f>
        <v>0</v>
      </c>
      <c r="Q323" s="217">
        <v>0.016410000000000001</v>
      </c>
      <c r="R323" s="217">
        <f>Q323*H323</f>
        <v>0.024615000000000001</v>
      </c>
      <c r="S323" s="217">
        <v>0</v>
      </c>
      <c r="T323" s="218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9" t="s">
        <v>149</v>
      </c>
      <c r="AT323" s="219" t="s">
        <v>144</v>
      </c>
      <c r="AU323" s="219" t="s">
        <v>82</v>
      </c>
      <c r="AY323" s="20" t="s">
        <v>142</v>
      </c>
      <c r="BE323" s="220">
        <f>IF(N323="základní",J323,0)</f>
        <v>0</v>
      </c>
      <c r="BF323" s="220">
        <f>IF(N323="snížená",J323,0)</f>
        <v>0</v>
      </c>
      <c r="BG323" s="220">
        <f>IF(N323="zákl. přenesená",J323,0)</f>
        <v>0</v>
      </c>
      <c r="BH323" s="220">
        <f>IF(N323="sníž. přenesená",J323,0)</f>
        <v>0</v>
      </c>
      <c r="BI323" s="220">
        <f>IF(N323="nulová",J323,0)</f>
        <v>0</v>
      </c>
      <c r="BJ323" s="20" t="s">
        <v>80</v>
      </c>
      <c r="BK323" s="220">
        <f>ROUND(I323*H323,2)</f>
        <v>0</v>
      </c>
      <c r="BL323" s="20" t="s">
        <v>149</v>
      </c>
      <c r="BM323" s="219" t="s">
        <v>526</v>
      </c>
    </row>
    <row r="324" s="2" customFormat="1">
      <c r="A324" s="41"/>
      <c r="B324" s="42"/>
      <c r="C324" s="43"/>
      <c r="D324" s="221" t="s">
        <v>151</v>
      </c>
      <c r="E324" s="43"/>
      <c r="F324" s="222" t="s">
        <v>527</v>
      </c>
      <c r="G324" s="43"/>
      <c r="H324" s="43"/>
      <c r="I324" s="223"/>
      <c r="J324" s="43"/>
      <c r="K324" s="43"/>
      <c r="L324" s="47"/>
      <c r="M324" s="224"/>
      <c r="N324" s="225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151</v>
      </c>
      <c r="AU324" s="20" t="s">
        <v>82</v>
      </c>
    </row>
    <row r="325" s="13" customFormat="1">
      <c r="A325" s="13"/>
      <c r="B325" s="226"/>
      <c r="C325" s="227"/>
      <c r="D325" s="228" t="s">
        <v>153</v>
      </c>
      <c r="E325" s="229" t="s">
        <v>19</v>
      </c>
      <c r="F325" s="230" t="s">
        <v>528</v>
      </c>
      <c r="G325" s="227"/>
      <c r="H325" s="231">
        <v>1.5</v>
      </c>
      <c r="I325" s="232"/>
      <c r="J325" s="227"/>
      <c r="K325" s="227"/>
      <c r="L325" s="233"/>
      <c r="M325" s="234"/>
      <c r="N325" s="235"/>
      <c r="O325" s="235"/>
      <c r="P325" s="235"/>
      <c r="Q325" s="235"/>
      <c r="R325" s="235"/>
      <c r="S325" s="235"/>
      <c r="T325" s="23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7" t="s">
        <v>153</v>
      </c>
      <c r="AU325" s="237" t="s">
        <v>82</v>
      </c>
      <c r="AV325" s="13" t="s">
        <v>82</v>
      </c>
      <c r="AW325" s="13" t="s">
        <v>33</v>
      </c>
      <c r="AX325" s="13" t="s">
        <v>80</v>
      </c>
      <c r="AY325" s="237" t="s">
        <v>142</v>
      </c>
    </row>
    <row r="326" s="2" customFormat="1" ht="24.15" customHeight="1">
      <c r="A326" s="41"/>
      <c r="B326" s="42"/>
      <c r="C326" s="208" t="s">
        <v>529</v>
      </c>
      <c r="D326" s="208" t="s">
        <v>144</v>
      </c>
      <c r="E326" s="209" t="s">
        <v>530</v>
      </c>
      <c r="F326" s="210" t="s">
        <v>531</v>
      </c>
      <c r="G326" s="211" t="s">
        <v>190</v>
      </c>
      <c r="H326" s="212">
        <v>20</v>
      </c>
      <c r="I326" s="213"/>
      <c r="J326" s="214">
        <f>ROUND(I326*H326,2)</f>
        <v>0</v>
      </c>
      <c r="K326" s="210" t="s">
        <v>148</v>
      </c>
      <c r="L326" s="47"/>
      <c r="M326" s="215" t="s">
        <v>19</v>
      </c>
      <c r="N326" s="216" t="s">
        <v>43</v>
      </c>
      <c r="O326" s="87"/>
      <c r="P326" s="217">
        <f>O326*H326</f>
        <v>0</v>
      </c>
      <c r="Q326" s="217">
        <v>0</v>
      </c>
      <c r="R326" s="217">
        <f>Q326*H326</f>
        <v>0</v>
      </c>
      <c r="S326" s="217">
        <v>0</v>
      </c>
      <c r="T326" s="218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9" t="s">
        <v>149</v>
      </c>
      <c r="AT326" s="219" t="s">
        <v>144</v>
      </c>
      <c r="AU326" s="219" t="s">
        <v>82</v>
      </c>
      <c r="AY326" s="20" t="s">
        <v>142</v>
      </c>
      <c r="BE326" s="220">
        <f>IF(N326="základní",J326,0)</f>
        <v>0</v>
      </c>
      <c r="BF326" s="220">
        <f>IF(N326="snížená",J326,0)</f>
        <v>0</v>
      </c>
      <c r="BG326" s="220">
        <f>IF(N326="zákl. přenesená",J326,0)</f>
        <v>0</v>
      </c>
      <c r="BH326" s="220">
        <f>IF(N326="sníž. přenesená",J326,0)</f>
        <v>0</v>
      </c>
      <c r="BI326" s="220">
        <f>IF(N326="nulová",J326,0)</f>
        <v>0</v>
      </c>
      <c r="BJ326" s="20" t="s">
        <v>80</v>
      </c>
      <c r="BK326" s="220">
        <f>ROUND(I326*H326,2)</f>
        <v>0</v>
      </c>
      <c r="BL326" s="20" t="s">
        <v>149</v>
      </c>
      <c r="BM326" s="219" t="s">
        <v>532</v>
      </c>
    </row>
    <row r="327" s="2" customFormat="1">
      <c r="A327" s="41"/>
      <c r="B327" s="42"/>
      <c r="C327" s="43"/>
      <c r="D327" s="221" t="s">
        <v>151</v>
      </c>
      <c r="E327" s="43"/>
      <c r="F327" s="222" t="s">
        <v>533</v>
      </c>
      <c r="G327" s="43"/>
      <c r="H327" s="43"/>
      <c r="I327" s="223"/>
      <c r="J327" s="43"/>
      <c r="K327" s="43"/>
      <c r="L327" s="47"/>
      <c r="M327" s="224"/>
      <c r="N327" s="225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151</v>
      </c>
      <c r="AU327" s="20" t="s">
        <v>82</v>
      </c>
    </row>
    <row r="328" s="13" customFormat="1">
      <c r="A328" s="13"/>
      <c r="B328" s="226"/>
      <c r="C328" s="227"/>
      <c r="D328" s="228" t="s">
        <v>153</v>
      </c>
      <c r="E328" s="229" t="s">
        <v>19</v>
      </c>
      <c r="F328" s="230" t="s">
        <v>534</v>
      </c>
      <c r="G328" s="227"/>
      <c r="H328" s="231">
        <v>20</v>
      </c>
      <c r="I328" s="232"/>
      <c r="J328" s="227"/>
      <c r="K328" s="227"/>
      <c r="L328" s="233"/>
      <c r="M328" s="234"/>
      <c r="N328" s="235"/>
      <c r="O328" s="235"/>
      <c r="P328" s="235"/>
      <c r="Q328" s="235"/>
      <c r="R328" s="235"/>
      <c r="S328" s="235"/>
      <c r="T328" s="236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7" t="s">
        <v>153</v>
      </c>
      <c r="AU328" s="237" t="s">
        <v>82</v>
      </c>
      <c r="AV328" s="13" t="s">
        <v>82</v>
      </c>
      <c r="AW328" s="13" t="s">
        <v>33</v>
      </c>
      <c r="AX328" s="13" t="s">
        <v>80</v>
      </c>
      <c r="AY328" s="237" t="s">
        <v>142</v>
      </c>
    </row>
    <row r="329" s="2" customFormat="1" ht="16.5" customHeight="1">
      <c r="A329" s="41"/>
      <c r="B329" s="42"/>
      <c r="C329" s="260" t="s">
        <v>535</v>
      </c>
      <c r="D329" s="260" t="s">
        <v>341</v>
      </c>
      <c r="E329" s="261" t="s">
        <v>536</v>
      </c>
      <c r="F329" s="262" t="s">
        <v>537</v>
      </c>
      <c r="G329" s="263" t="s">
        <v>190</v>
      </c>
      <c r="H329" s="264">
        <v>2</v>
      </c>
      <c r="I329" s="265"/>
      <c r="J329" s="266">
        <f>ROUND(I329*H329,2)</f>
        <v>0</v>
      </c>
      <c r="K329" s="262" t="s">
        <v>19</v>
      </c>
      <c r="L329" s="267"/>
      <c r="M329" s="268" t="s">
        <v>19</v>
      </c>
      <c r="N329" s="269" t="s">
        <v>43</v>
      </c>
      <c r="O329" s="87"/>
      <c r="P329" s="217">
        <f>O329*H329</f>
        <v>0</v>
      </c>
      <c r="Q329" s="217">
        <v>0</v>
      </c>
      <c r="R329" s="217">
        <f>Q329*H329</f>
        <v>0</v>
      </c>
      <c r="S329" s="217">
        <v>0</v>
      </c>
      <c r="T329" s="218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9" t="s">
        <v>193</v>
      </c>
      <c r="AT329" s="219" t="s">
        <v>341</v>
      </c>
      <c r="AU329" s="219" t="s">
        <v>82</v>
      </c>
      <c r="AY329" s="20" t="s">
        <v>142</v>
      </c>
      <c r="BE329" s="220">
        <f>IF(N329="základní",J329,0)</f>
        <v>0</v>
      </c>
      <c r="BF329" s="220">
        <f>IF(N329="snížená",J329,0)</f>
        <v>0</v>
      </c>
      <c r="BG329" s="220">
        <f>IF(N329="zákl. přenesená",J329,0)</f>
        <v>0</v>
      </c>
      <c r="BH329" s="220">
        <f>IF(N329="sníž. přenesená",J329,0)</f>
        <v>0</v>
      </c>
      <c r="BI329" s="220">
        <f>IF(N329="nulová",J329,0)</f>
        <v>0</v>
      </c>
      <c r="BJ329" s="20" t="s">
        <v>80</v>
      </c>
      <c r="BK329" s="220">
        <f>ROUND(I329*H329,2)</f>
        <v>0</v>
      </c>
      <c r="BL329" s="20" t="s">
        <v>149</v>
      </c>
      <c r="BM329" s="219" t="s">
        <v>538</v>
      </c>
    </row>
    <row r="330" s="2" customFormat="1" ht="16.5" customHeight="1">
      <c r="A330" s="41"/>
      <c r="B330" s="42"/>
      <c r="C330" s="260" t="s">
        <v>539</v>
      </c>
      <c r="D330" s="260" t="s">
        <v>341</v>
      </c>
      <c r="E330" s="261" t="s">
        <v>540</v>
      </c>
      <c r="F330" s="262" t="s">
        <v>541</v>
      </c>
      <c r="G330" s="263" t="s">
        <v>190</v>
      </c>
      <c r="H330" s="264">
        <v>1</v>
      </c>
      <c r="I330" s="265"/>
      <c r="J330" s="266">
        <f>ROUND(I330*H330,2)</f>
        <v>0</v>
      </c>
      <c r="K330" s="262" t="s">
        <v>19</v>
      </c>
      <c r="L330" s="267"/>
      <c r="M330" s="268" t="s">
        <v>19</v>
      </c>
      <c r="N330" s="269" t="s">
        <v>43</v>
      </c>
      <c r="O330" s="87"/>
      <c r="P330" s="217">
        <f>O330*H330</f>
        <v>0</v>
      </c>
      <c r="Q330" s="217">
        <v>0</v>
      </c>
      <c r="R330" s="217">
        <f>Q330*H330</f>
        <v>0</v>
      </c>
      <c r="S330" s="217">
        <v>0</v>
      </c>
      <c r="T330" s="218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9" t="s">
        <v>193</v>
      </c>
      <c r="AT330" s="219" t="s">
        <v>341</v>
      </c>
      <c r="AU330" s="219" t="s">
        <v>82</v>
      </c>
      <c r="AY330" s="20" t="s">
        <v>142</v>
      </c>
      <c r="BE330" s="220">
        <f>IF(N330="základní",J330,0)</f>
        <v>0</v>
      </c>
      <c r="BF330" s="220">
        <f>IF(N330="snížená",J330,0)</f>
        <v>0</v>
      </c>
      <c r="BG330" s="220">
        <f>IF(N330="zákl. přenesená",J330,0)</f>
        <v>0</v>
      </c>
      <c r="BH330" s="220">
        <f>IF(N330="sníž. přenesená",J330,0)</f>
        <v>0</v>
      </c>
      <c r="BI330" s="220">
        <f>IF(N330="nulová",J330,0)</f>
        <v>0</v>
      </c>
      <c r="BJ330" s="20" t="s">
        <v>80</v>
      </c>
      <c r="BK330" s="220">
        <f>ROUND(I330*H330,2)</f>
        <v>0</v>
      </c>
      <c r="BL330" s="20" t="s">
        <v>149</v>
      </c>
      <c r="BM330" s="219" t="s">
        <v>542</v>
      </c>
    </row>
    <row r="331" s="2" customFormat="1" ht="16.5" customHeight="1">
      <c r="A331" s="41"/>
      <c r="B331" s="42"/>
      <c r="C331" s="260" t="s">
        <v>543</v>
      </c>
      <c r="D331" s="260" t="s">
        <v>341</v>
      </c>
      <c r="E331" s="261" t="s">
        <v>544</v>
      </c>
      <c r="F331" s="262" t="s">
        <v>545</v>
      </c>
      <c r="G331" s="263" t="s">
        <v>190</v>
      </c>
      <c r="H331" s="264">
        <v>11</v>
      </c>
      <c r="I331" s="265"/>
      <c r="J331" s="266">
        <f>ROUND(I331*H331,2)</f>
        <v>0</v>
      </c>
      <c r="K331" s="262" t="s">
        <v>19</v>
      </c>
      <c r="L331" s="267"/>
      <c r="M331" s="268" t="s">
        <v>19</v>
      </c>
      <c r="N331" s="269" t="s">
        <v>43</v>
      </c>
      <c r="O331" s="87"/>
      <c r="P331" s="217">
        <f>O331*H331</f>
        <v>0</v>
      </c>
      <c r="Q331" s="217">
        <v>0.00044000000000000002</v>
      </c>
      <c r="R331" s="217">
        <f>Q331*H331</f>
        <v>0.0048400000000000006</v>
      </c>
      <c r="S331" s="217">
        <v>0</v>
      </c>
      <c r="T331" s="218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9" t="s">
        <v>193</v>
      </c>
      <c r="AT331" s="219" t="s">
        <v>341</v>
      </c>
      <c r="AU331" s="219" t="s">
        <v>82</v>
      </c>
      <c r="AY331" s="20" t="s">
        <v>142</v>
      </c>
      <c r="BE331" s="220">
        <f>IF(N331="základní",J331,0)</f>
        <v>0</v>
      </c>
      <c r="BF331" s="220">
        <f>IF(N331="snížená",J331,0)</f>
        <v>0</v>
      </c>
      <c r="BG331" s="220">
        <f>IF(N331="zákl. přenesená",J331,0)</f>
        <v>0</v>
      </c>
      <c r="BH331" s="220">
        <f>IF(N331="sníž. přenesená",J331,0)</f>
        <v>0</v>
      </c>
      <c r="BI331" s="220">
        <f>IF(N331="nulová",J331,0)</f>
        <v>0</v>
      </c>
      <c r="BJ331" s="20" t="s">
        <v>80</v>
      </c>
      <c r="BK331" s="220">
        <f>ROUND(I331*H331,2)</f>
        <v>0</v>
      </c>
      <c r="BL331" s="20" t="s">
        <v>149</v>
      </c>
      <c r="BM331" s="219" t="s">
        <v>546</v>
      </c>
    </row>
    <row r="332" s="2" customFormat="1" ht="16.5" customHeight="1">
      <c r="A332" s="41"/>
      <c r="B332" s="42"/>
      <c r="C332" s="260" t="s">
        <v>547</v>
      </c>
      <c r="D332" s="260" t="s">
        <v>341</v>
      </c>
      <c r="E332" s="261" t="s">
        <v>548</v>
      </c>
      <c r="F332" s="262" t="s">
        <v>549</v>
      </c>
      <c r="G332" s="263" t="s">
        <v>190</v>
      </c>
      <c r="H332" s="264">
        <v>6</v>
      </c>
      <c r="I332" s="265"/>
      <c r="J332" s="266">
        <f>ROUND(I332*H332,2)</f>
        <v>0</v>
      </c>
      <c r="K332" s="262" t="s">
        <v>19</v>
      </c>
      <c r="L332" s="267"/>
      <c r="M332" s="268" t="s">
        <v>19</v>
      </c>
      <c r="N332" s="269" t="s">
        <v>43</v>
      </c>
      <c r="O332" s="87"/>
      <c r="P332" s="217">
        <f>O332*H332</f>
        <v>0</v>
      </c>
      <c r="Q332" s="217">
        <v>0.00038000000000000002</v>
      </c>
      <c r="R332" s="217">
        <f>Q332*H332</f>
        <v>0.0022799999999999999</v>
      </c>
      <c r="S332" s="217">
        <v>0</v>
      </c>
      <c r="T332" s="218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9" t="s">
        <v>193</v>
      </c>
      <c r="AT332" s="219" t="s">
        <v>341</v>
      </c>
      <c r="AU332" s="219" t="s">
        <v>82</v>
      </c>
      <c r="AY332" s="20" t="s">
        <v>142</v>
      </c>
      <c r="BE332" s="220">
        <f>IF(N332="základní",J332,0)</f>
        <v>0</v>
      </c>
      <c r="BF332" s="220">
        <f>IF(N332="snížená",J332,0)</f>
        <v>0</v>
      </c>
      <c r="BG332" s="220">
        <f>IF(N332="zákl. přenesená",J332,0)</f>
        <v>0</v>
      </c>
      <c r="BH332" s="220">
        <f>IF(N332="sníž. přenesená",J332,0)</f>
        <v>0</v>
      </c>
      <c r="BI332" s="220">
        <f>IF(N332="nulová",J332,0)</f>
        <v>0</v>
      </c>
      <c r="BJ332" s="20" t="s">
        <v>80</v>
      </c>
      <c r="BK332" s="220">
        <f>ROUND(I332*H332,2)</f>
        <v>0</v>
      </c>
      <c r="BL332" s="20" t="s">
        <v>149</v>
      </c>
      <c r="BM332" s="219" t="s">
        <v>550</v>
      </c>
    </row>
    <row r="333" s="2" customFormat="1" ht="24.15" customHeight="1">
      <c r="A333" s="41"/>
      <c r="B333" s="42"/>
      <c r="C333" s="208" t="s">
        <v>551</v>
      </c>
      <c r="D333" s="208" t="s">
        <v>144</v>
      </c>
      <c r="E333" s="209" t="s">
        <v>552</v>
      </c>
      <c r="F333" s="210" t="s">
        <v>553</v>
      </c>
      <c r="G333" s="211" t="s">
        <v>190</v>
      </c>
      <c r="H333" s="212">
        <v>12</v>
      </c>
      <c r="I333" s="213"/>
      <c r="J333" s="214">
        <f>ROUND(I333*H333,2)</f>
        <v>0</v>
      </c>
      <c r="K333" s="210" t="s">
        <v>148</v>
      </c>
      <c r="L333" s="47"/>
      <c r="M333" s="215" t="s">
        <v>19</v>
      </c>
      <c r="N333" s="216" t="s">
        <v>43</v>
      </c>
      <c r="O333" s="87"/>
      <c r="P333" s="217">
        <f>O333*H333</f>
        <v>0</v>
      </c>
      <c r="Q333" s="217">
        <v>0</v>
      </c>
      <c r="R333" s="217">
        <f>Q333*H333</f>
        <v>0</v>
      </c>
      <c r="S333" s="217">
        <v>0</v>
      </c>
      <c r="T333" s="218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9" t="s">
        <v>149</v>
      </c>
      <c r="AT333" s="219" t="s">
        <v>144</v>
      </c>
      <c r="AU333" s="219" t="s">
        <v>82</v>
      </c>
      <c r="AY333" s="20" t="s">
        <v>142</v>
      </c>
      <c r="BE333" s="220">
        <f>IF(N333="základní",J333,0)</f>
        <v>0</v>
      </c>
      <c r="BF333" s="220">
        <f>IF(N333="snížená",J333,0)</f>
        <v>0</v>
      </c>
      <c r="BG333" s="220">
        <f>IF(N333="zákl. přenesená",J333,0)</f>
        <v>0</v>
      </c>
      <c r="BH333" s="220">
        <f>IF(N333="sníž. přenesená",J333,0)</f>
        <v>0</v>
      </c>
      <c r="BI333" s="220">
        <f>IF(N333="nulová",J333,0)</f>
        <v>0</v>
      </c>
      <c r="BJ333" s="20" t="s">
        <v>80</v>
      </c>
      <c r="BK333" s="220">
        <f>ROUND(I333*H333,2)</f>
        <v>0</v>
      </c>
      <c r="BL333" s="20" t="s">
        <v>149</v>
      </c>
      <c r="BM333" s="219" t="s">
        <v>554</v>
      </c>
    </row>
    <row r="334" s="2" customFormat="1">
      <c r="A334" s="41"/>
      <c r="B334" s="42"/>
      <c r="C334" s="43"/>
      <c r="D334" s="221" t="s">
        <v>151</v>
      </c>
      <c r="E334" s="43"/>
      <c r="F334" s="222" t="s">
        <v>555</v>
      </c>
      <c r="G334" s="43"/>
      <c r="H334" s="43"/>
      <c r="I334" s="223"/>
      <c r="J334" s="43"/>
      <c r="K334" s="43"/>
      <c r="L334" s="47"/>
      <c r="M334" s="224"/>
      <c r="N334" s="225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151</v>
      </c>
      <c r="AU334" s="20" t="s">
        <v>82</v>
      </c>
    </row>
    <row r="335" s="13" customFormat="1">
      <c r="A335" s="13"/>
      <c r="B335" s="226"/>
      <c r="C335" s="227"/>
      <c r="D335" s="228" t="s">
        <v>153</v>
      </c>
      <c r="E335" s="229" t="s">
        <v>19</v>
      </c>
      <c r="F335" s="230" t="s">
        <v>556</v>
      </c>
      <c r="G335" s="227"/>
      <c r="H335" s="231">
        <v>12</v>
      </c>
      <c r="I335" s="232"/>
      <c r="J335" s="227"/>
      <c r="K335" s="227"/>
      <c r="L335" s="233"/>
      <c r="M335" s="234"/>
      <c r="N335" s="235"/>
      <c r="O335" s="235"/>
      <c r="P335" s="235"/>
      <c r="Q335" s="235"/>
      <c r="R335" s="235"/>
      <c r="S335" s="235"/>
      <c r="T335" s="23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7" t="s">
        <v>153</v>
      </c>
      <c r="AU335" s="237" t="s">
        <v>82</v>
      </c>
      <c r="AV335" s="13" t="s">
        <v>82</v>
      </c>
      <c r="AW335" s="13" t="s">
        <v>33</v>
      </c>
      <c r="AX335" s="13" t="s">
        <v>80</v>
      </c>
      <c r="AY335" s="237" t="s">
        <v>142</v>
      </c>
    </row>
    <row r="336" s="2" customFormat="1" ht="16.5" customHeight="1">
      <c r="A336" s="41"/>
      <c r="B336" s="42"/>
      <c r="C336" s="260" t="s">
        <v>350</v>
      </c>
      <c r="D336" s="260" t="s">
        <v>341</v>
      </c>
      <c r="E336" s="261" t="s">
        <v>557</v>
      </c>
      <c r="F336" s="262" t="s">
        <v>558</v>
      </c>
      <c r="G336" s="263" t="s">
        <v>190</v>
      </c>
      <c r="H336" s="264">
        <v>5</v>
      </c>
      <c r="I336" s="265"/>
      <c r="J336" s="266">
        <f>ROUND(I336*H336,2)</f>
        <v>0</v>
      </c>
      <c r="K336" s="262" t="s">
        <v>19</v>
      </c>
      <c r="L336" s="267"/>
      <c r="M336" s="268" t="s">
        <v>19</v>
      </c>
      <c r="N336" s="269" t="s">
        <v>43</v>
      </c>
      <c r="O336" s="87"/>
      <c r="P336" s="217">
        <f>O336*H336</f>
        <v>0</v>
      </c>
      <c r="Q336" s="217">
        <v>0.00077999999999999999</v>
      </c>
      <c r="R336" s="217">
        <f>Q336*H336</f>
        <v>0.0038999999999999998</v>
      </c>
      <c r="S336" s="217">
        <v>0</v>
      </c>
      <c r="T336" s="218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9" t="s">
        <v>193</v>
      </c>
      <c r="AT336" s="219" t="s">
        <v>341</v>
      </c>
      <c r="AU336" s="219" t="s">
        <v>82</v>
      </c>
      <c r="AY336" s="20" t="s">
        <v>142</v>
      </c>
      <c r="BE336" s="220">
        <f>IF(N336="základní",J336,0)</f>
        <v>0</v>
      </c>
      <c r="BF336" s="220">
        <f>IF(N336="snížená",J336,0)</f>
        <v>0</v>
      </c>
      <c r="BG336" s="220">
        <f>IF(N336="zákl. přenesená",J336,0)</f>
        <v>0</v>
      </c>
      <c r="BH336" s="220">
        <f>IF(N336="sníž. přenesená",J336,0)</f>
        <v>0</v>
      </c>
      <c r="BI336" s="220">
        <f>IF(N336="nulová",J336,0)</f>
        <v>0</v>
      </c>
      <c r="BJ336" s="20" t="s">
        <v>80</v>
      </c>
      <c r="BK336" s="220">
        <f>ROUND(I336*H336,2)</f>
        <v>0</v>
      </c>
      <c r="BL336" s="20" t="s">
        <v>149</v>
      </c>
      <c r="BM336" s="219" t="s">
        <v>559</v>
      </c>
    </row>
    <row r="337" s="2" customFormat="1" ht="16.5" customHeight="1">
      <c r="A337" s="41"/>
      <c r="B337" s="42"/>
      <c r="C337" s="260" t="s">
        <v>560</v>
      </c>
      <c r="D337" s="260" t="s">
        <v>341</v>
      </c>
      <c r="E337" s="261" t="s">
        <v>561</v>
      </c>
      <c r="F337" s="262" t="s">
        <v>562</v>
      </c>
      <c r="G337" s="263" t="s">
        <v>190</v>
      </c>
      <c r="H337" s="264">
        <v>7</v>
      </c>
      <c r="I337" s="265"/>
      <c r="J337" s="266">
        <f>ROUND(I337*H337,2)</f>
        <v>0</v>
      </c>
      <c r="K337" s="262" t="s">
        <v>19</v>
      </c>
      <c r="L337" s="267"/>
      <c r="M337" s="268" t="s">
        <v>19</v>
      </c>
      <c r="N337" s="269" t="s">
        <v>43</v>
      </c>
      <c r="O337" s="87"/>
      <c r="P337" s="217">
        <f>O337*H337</f>
        <v>0</v>
      </c>
      <c r="Q337" s="217">
        <v>0.00080999999999999996</v>
      </c>
      <c r="R337" s="217">
        <f>Q337*H337</f>
        <v>0.0056699999999999997</v>
      </c>
      <c r="S337" s="217">
        <v>0</v>
      </c>
      <c r="T337" s="218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9" t="s">
        <v>193</v>
      </c>
      <c r="AT337" s="219" t="s">
        <v>341</v>
      </c>
      <c r="AU337" s="219" t="s">
        <v>82</v>
      </c>
      <c r="AY337" s="20" t="s">
        <v>142</v>
      </c>
      <c r="BE337" s="220">
        <f>IF(N337="základní",J337,0)</f>
        <v>0</v>
      </c>
      <c r="BF337" s="220">
        <f>IF(N337="snížená",J337,0)</f>
        <v>0</v>
      </c>
      <c r="BG337" s="220">
        <f>IF(N337="zákl. přenesená",J337,0)</f>
        <v>0</v>
      </c>
      <c r="BH337" s="220">
        <f>IF(N337="sníž. přenesená",J337,0)</f>
        <v>0</v>
      </c>
      <c r="BI337" s="220">
        <f>IF(N337="nulová",J337,0)</f>
        <v>0</v>
      </c>
      <c r="BJ337" s="20" t="s">
        <v>80</v>
      </c>
      <c r="BK337" s="220">
        <f>ROUND(I337*H337,2)</f>
        <v>0</v>
      </c>
      <c r="BL337" s="20" t="s">
        <v>149</v>
      </c>
      <c r="BM337" s="219" t="s">
        <v>563</v>
      </c>
    </row>
    <row r="338" s="2" customFormat="1" ht="16.5" customHeight="1">
      <c r="A338" s="41"/>
      <c r="B338" s="42"/>
      <c r="C338" s="208" t="s">
        <v>564</v>
      </c>
      <c r="D338" s="208" t="s">
        <v>144</v>
      </c>
      <c r="E338" s="209" t="s">
        <v>565</v>
      </c>
      <c r="F338" s="210" t="s">
        <v>566</v>
      </c>
      <c r="G338" s="211" t="s">
        <v>190</v>
      </c>
      <c r="H338" s="212">
        <v>1</v>
      </c>
      <c r="I338" s="213"/>
      <c r="J338" s="214">
        <f>ROUND(I338*H338,2)</f>
        <v>0</v>
      </c>
      <c r="K338" s="210" t="s">
        <v>19</v>
      </c>
      <c r="L338" s="47"/>
      <c r="M338" s="215" t="s">
        <v>19</v>
      </c>
      <c r="N338" s="216" t="s">
        <v>43</v>
      </c>
      <c r="O338" s="87"/>
      <c r="P338" s="217">
        <f>O338*H338</f>
        <v>0</v>
      </c>
      <c r="Q338" s="217">
        <v>0.00012</v>
      </c>
      <c r="R338" s="217">
        <f>Q338*H338</f>
        <v>0.00012</v>
      </c>
      <c r="S338" s="217">
        <v>0</v>
      </c>
      <c r="T338" s="218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9" t="s">
        <v>149</v>
      </c>
      <c r="AT338" s="219" t="s">
        <v>144</v>
      </c>
      <c r="AU338" s="219" t="s">
        <v>82</v>
      </c>
      <c r="AY338" s="20" t="s">
        <v>142</v>
      </c>
      <c r="BE338" s="220">
        <f>IF(N338="základní",J338,0)</f>
        <v>0</v>
      </c>
      <c r="BF338" s="220">
        <f>IF(N338="snížená",J338,0)</f>
        <v>0</v>
      </c>
      <c r="BG338" s="220">
        <f>IF(N338="zákl. přenesená",J338,0)</f>
        <v>0</v>
      </c>
      <c r="BH338" s="220">
        <f>IF(N338="sníž. přenesená",J338,0)</f>
        <v>0</v>
      </c>
      <c r="BI338" s="220">
        <f>IF(N338="nulová",J338,0)</f>
        <v>0</v>
      </c>
      <c r="BJ338" s="20" t="s">
        <v>80</v>
      </c>
      <c r="BK338" s="220">
        <f>ROUND(I338*H338,2)</f>
        <v>0</v>
      </c>
      <c r="BL338" s="20" t="s">
        <v>149</v>
      </c>
      <c r="BM338" s="219" t="s">
        <v>567</v>
      </c>
    </row>
    <row r="339" s="13" customFormat="1">
      <c r="A339" s="13"/>
      <c r="B339" s="226"/>
      <c r="C339" s="227"/>
      <c r="D339" s="228" t="s">
        <v>153</v>
      </c>
      <c r="E339" s="229" t="s">
        <v>19</v>
      </c>
      <c r="F339" s="230" t="s">
        <v>568</v>
      </c>
      <c r="G339" s="227"/>
      <c r="H339" s="231">
        <v>1</v>
      </c>
      <c r="I339" s="232"/>
      <c r="J339" s="227"/>
      <c r="K339" s="227"/>
      <c r="L339" s="233"/>
      <c r="M339" s="234"/>
      <c r="N339" s="235"/>
      <c r="O339" s="235"/>
      <c r="P339" s="235"/>
      <c r="Q339" s="235"/>
      <c r="R339" s="235"/>
      <c r="S339" s="235"/>
      <c r="T339" s="23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7" t="s">
        <v>153</v>
      </c>
      <c r="AU339" s="237" t="s">
        <v>82</v>
      </c>
      <c r="AV339" s="13" t="s">
        <v>82</v>
      </c>
      <c r="AW339" s="13" t="s">
        <v>33</v>
      </c>
      <c r="AX339" s="13" t="s">
        <v>80</v>
      </c>
      <c r="AY339" s="237" t="s">
        <v>142</v>
      </c>
    </row>
    <row r="340" s="2" customFormat="1" ht="24.15" customHeight="1">
      <c r="A340" s="41"/>
      <c r="B340" s="42"/>
      <c r="C340" s="208" t="s">
        <v>569</v>
      </c>
      <c r="D340" s="208" t="s">
        <v>144</v>
      </c>
      <c r="E340" s="209" t="s">
        <v>570</v>
      </c>
      <c r="F340" s="210" t="s">
        <v>571</v>
      </c>
      <c r="G340" s="211" t="s">
        <v>190</v>
      </c>
      <c r="H340" s="212">
        <v>2</v>
      </c>
      <c r="I340" s="213"/>
      <c r="J340" s="214">
        <f>ROUND(I340*H340,2)</f>
        <v>0</v>
      </c>
      <c r="K340" s="210" t="s">
        <v>148</v>
      </c>
      <c r="L340" s="47"/>
      <c r="M340" s="215" t="s">
        <v>19</v>
      </c>
      <c r="N340" s="216" t="s">
        <v>43</v>
      </c>
      <c r="O340" s="87"/>
      <c r="P340" s="217">
        <f>O340*H340</f>
        <v>0</v>
      </c>
      <c r="Q340" s="217">
        <v>0.00085999999999999998</v>
      </c>
      <c r="R340" s="217">
        <f>Q340*H340</f>
        <v>0.00172</v>
      </c>
      <c r="S340" s="217">
        <v>0</v>
      </c>
      <c r="T340" s="218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9" t="s">
        <v>149</v>
      </c>
      <c r="AT340" s="219" t="s">
        <v>144</v>
      </c>
      <c r="AU340" s="219" t="s">
        <v>82</v>
      </c>
      <c r="AY340" s="20" t="s">
        <v>142</v>
      </c>
      <c r="BE340" s="220">
        <f>IF(N340="základní",J340,0)</f>
        <v>0</v>
      </c>
      <c r="BF340" s="220">
        <f>IF(N340="snížená",J340,0)</f>
        <v>0</v>
      </c>
      <c r="BG340" s="220">
        <f>IF(N340="zákl. přenesená",J340,0)</f>
        <v>0</v>
      </c>
      <c r="BH340" s="220">
        <f>IF(N340="sníž. přenesená",J340,0)</f>
        <v>0</v>
      </c>
      <c r="BI340" s="220">
        <f>IF(N340="nulová",J340,0)</f>
        <v>0</v>
      </c>
      <c r="BJ340" s="20" t="s">
        <v>80</v>
      </c>
      <c r="BK340" s="220">
        <f>ROUND(I340*H340,2)</f>
        <v>0</v>
      </c>
      <c r="BL340" s="20" t="s">
        <v>149</v>
      </c>
      <c r="BM340" s="219" t="s">
        <v>572</v>
      </c>
    </row>
    <row r="341" s="2" customFormat="1">
      <c r="A341" s="41"/>
      <c r="B341" s="42"/>
      <c r="C341" s="43"/>
      <c r="D341" s="221" t="s">
        <v>151</v>
      </c>
      <c r="E341" s="43"/>
      <c r="F341" s="222" t="s">
        <v>573</v>
      </c>
      <c r="G341" s="43"/>
      <c r="H341" s="43"/>
      <c r="I341" s="223"/>
      <c r="J341" s="43"/>
      <c r="K341" s="43"/>
      <c r="L341" s="47"/>
      <c r="M341" s="224"/>
      <c r="N341" s="225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151</v>
      </c>
      <c r="AU341" s="20" t="s">
        <v>82</v>
      </c>
    </row>
    <row r="342" s="2" customFormat="1" ht="16.5" customHeight="1">
      <c r="A342" s="41"/>
      <c r="B342" s="42"/>
      <c r="C342" s="260" t="s">
        <v>574</v>
      </c>
      <c r="D342" s="260" t="s">
        <v>341</v>
      </c>
      <c r="E342" s="261" t="s">
        <v>575</v>
      </c>
      <c r="F342" s="262" t="s">
        <v>576</v>
      </c>
      <c r="G342" s="263" t="s">
        <v>190</v>
      </c>
      <c r="H342" s="264">
        <v>2</v>
      </c>
      <c r="I342" s="265"/>
      <c r="J342" s="266">
        <f>ROUND(I342*H342,2)</f>
        <v>0</v>
      </c>
      <c r="K342" s="262" t="s">
        <v>19</v>
      </c>
      <c r="L342" s="267"/>
      <c r="M342" s="268" t="s">
        <v>19</v>
      </c>
      <c r="N342" s="269" t="s">
        <v>43</v>
      </c>
      <c r="O342" s="87"/>
      <c r="P342" s="217">
        <f>O342*H342</f>
        <v>0</v>
      </c>
      <c r="Q342" s="217">
        <v>0.014</v>
      </c>
      <c r="R342" s="217">
        <f>Q342*H342</f>
        <v>0.028000000000000001</v>
      </c>
      <c r="S342" s="217">
        <v>0</v>
      </c>
      <c r="T342" s="218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9" t="s">
        <v>193</v>
      </c>
      <c r="AT342" s="219" t="s">
        <v>341</v>
      </c>
      <c r="AU342" s="219" t="s">
        <v>82</v>
      </c>
      <c r="AY342" s="20" t="s">
        <v>142</v>
      </c>
      <c r="BE342" s="220">
        <f>IF(N342="základní",J342,0)</f>
        <v>0</v>
      </c>
      <c r="BF342" s="220">
        <f>IF(N342="snížená",J342,0)</f>
        <v>0</v>
      </c>
      <c r="BG342" s="220">
        <f>IF(N342="zákl. přenesená",J342,0)</f>
        <v>0</v>
      </c>
      <c r="BH342" s="220">
        <f>IF(N342="sníž. přenesená",J342,0)</f>
        <v>0</v>
      </c>
      <c r="BI342" s="220">
        <f>IF(N342="nulová",J342,0)</f>
        <v>0</v>
      </c>
      <c r="BJ342" s="20" t="s">
        <v>80</v>
      </c>
      <c r="BK342" s="220">
        <f>ROUND(I342*H342,2)</f>
        <v>0</v>
      </c>
      <c r="BL342" s="20" t="s">
        <v>149</v>
      </c>
      <c r="BM342" s="219" t="s">
        <v>577</v>
      </c>
    </row>
    <row r="343" s="2" customFormat="1" ht="16.5" customHeight="1">
      <c r="A343" s="41"/>
      <c r="B343" s="42"/>
      <c r="C343" s="260" t="s">
        <v>578</v>
      </c>
      <c r="D343" s="260" t="s">
        <v>341</v>
      </c>
      <c r="E343" s="261" t="s">
        <v>579</v>
      </c>
      <c r="F343" s="262" t="s">
        <v>580</v>
      </c>
      <c r="G343" s="263" t="s">
        <v>190</v>
      </c>
      <c r="H343" s="264">
        <v>2</v>
      </c>
      <c r="I343" s="265"/>
      <c r="J343" s="266">
        <f>ROUND(I343*H343,2)</f>
        <v>0</v>
      </c>
      <c r="K343" s="262" t="s">
        <v>19</v>
      </c>
      <c r="L343" s="267"/>
      <c r="M343" s="268" t="s">
        <v>19</v>
      </c>
      <c r="N343" s="269" t="s">
        <v>43</v>
      </c>
      <c r="O343" s="87"/>
      <c r="P343" s="217">
        <f>O343*H343</f>
        <v>0</v>
      </c>
      <c r="Q343" s="217">
        <v>0.0073000000000000001</v>
      </c>
      <c r="R343" s="217">
        <f>Q343*H343</f>
        <v>0.0146</v>
      </c>
      <c r="S343" s="217">
        <v>0</v>
      </c>
      <c r="T343" s="218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9" t="s">
        <v>193</v>
      </c>
      <c r="AT343" s="219" t="s">
        <v>341</v>
      </c>
      <c r="AU343" s="219" t="s">
        <v>82</v>
      </c>
      <c r="AY343" s="20" t="s">
        <v>142</v>
      </c>
      <c r="BE343" s="220">
        <f>IF(N343="základní",J343,0)</f>
        <v>0</v>
      </c>
      <c r="BF343" s="220">
        <f>IF(N343="snížená",J343,0)</f>
        <v>0</v>
      </c>
      <c r="BG343" s="220">
        <f>IF(N343="zákl. přenesená",J343,0)</f>
        <v>0</v>
      </c>
      <c r="BH343" s="220">
        <f>IF(N343="sníž. přenesená",J343,0)</f>
        <v>0</v>
      </c>
      <c r="BI343" s="220">
        <f>IF(N343="nulová",J343,0)</f>
        <v>0</v>
      </c>
      <c r="BJ343" s="20" t="s">
        <v>80</v>
      </c>
      <c r="BK343" s="220">
        <f>ROUND(I343*H343,2)</f>
        <v>0</v>
      </c>
      <c r="BL343" s="20" t="s">
        <v>149</v>
      </c>
      <c r="BM343" s="219" t="s">
        <v>581</v>
      </c>
    </row>
    <row r="344" s="2" customFormat="1" ht="24.15" customHeight="1">
      <c r="A344" s="41"/>
      <c r="B344" s="42"/>
      <c r="C344" s="208" t="s">
        <v>582</v>
      </c>
      <c r="D344" s="208" t="s">
        <v>144</v>
      </c>
      <c r="E344" s="209" t="s">
        <v>583</v>
      </c>
      <c r="F344" s="210" t="s">
        <v>584</v>
      </c>
      <c r="G344" s="211" t="s">
        <v>190</v>
      </c>
      <c r="H344" s="212">
        <v>1</v>
      </c>
      <c r="I344" s="213"/>
      <c r="J344" s="214">
        <f>ROUND(I344*H344,2)</f>
        <v>0</v>
      </c>
      <c r="K344" s="210" t="s">
        <v>148</v>
      </c>
      <c r="L344" s="47"/>
      <c r="M344" s="215" t="s">
        <v>19</v>
      </c>
      <c r="N344" s="216" t="s">
        <v>43</v>
      </c>
      <c r="O344" s="87"/>
      <c r="P344" s="217">
        <f>O344*H344</f>
        <v>0</v>
      </c>
      <c r="Q344" s="217">
        <v>0.0016299999999999999</v>
      </c>
      <c r="R344" s="217">
        <f>Q344*H344</f>
        <v>0.0016299999999999999</v>
      </c>
      <c r="S344" s="217">
        <v>0</v>
      </c>
      <c r="T344" s="218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19" t="s">
        <v>149</v>
      </c>
      <c r="AT344" s="219" t="s">
        <v>144</v>
      </c>
      <c r="AU344" s="219" t="s">
        <v>82</v>
      </c>
      <c r="AY344" s="20" t="s">
        <v>142</v>
      </c>
      <c r="BE344" s="220">
        <f>IF(N344="základní",J344,0)</f>
        <v>0</v>
      </c>
      <c r="BF344" s="220">
        <f>IF(N344="snížená",J344,0)</f>
        <v>0</v>
      </c>
      <c r="BG344" s="220">
        <f>IF(N344="zákl. přenesená",J344,0)</f>
        <v>0</v>
      </c>
      <c r="BH344" s="220">
        <f>IF(N344="sníž. přenesená",J344,0)</f>
        <v>0</v>
      </c>
      <c r="BI344" s="220">
        <f>IF(N344="nulová",J344,0)</f>
        <v>0</v>
      </c>
      <c r="BJ344" s="20" t="s">
        <v>80</v>
      </c>
      <c r="BK344" s="220">
        <f>ROUND(I344*H344,2)</f>
        <v>0</v>
      </c>
      <c r="BL344" s="20" t="s">
        <v>149</v>
      </c>
      <c r="BM344" s="219" t="s">
        <v>585</v>
      </c>
    </row>
    <row r="345" s="2" customFormat="1">
      <c r="A345" s="41"/>
      <c r="B345" s="42"/>
      <c r="C345" s="43"/>
      <c r="D345" s="221" t="s">
        <v>151</v>
      </c>
      <c r="E345" s="43"/>
      <c r="F345" s="222" t="s">
        <v>586</v>
      </c>
      <c r="G345" s="43"/>
      <c r="H345" s="43"/>
      <c r="I345" s="223"/>
      <c r="J345" s="43"/>
      <c r="K345" s="43"/>
      <c r="L345" s="47"/>
      <c r="M345" s="224"/>
      <c r="N345" s="225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151</v>
      </c>
      <c r="AU345" s="20" t="s">
        <v>82</v>
      </c>
    </row>
    <row r="346" s="2" customFormat="1" ht="16.5" customHeight="1">
      <c r="A346" s="41"/>
      <c r="B346" s="42"/>
      <c r="C346" s="260" t="s">
        <v>587</v>
      </c>
      <c r="D346" s="260" t="s">
        <v>341</v>
      </c>
      <c r="E346" s="261" t="s">
        <v>588</v>
      </c>
      <c r="F346" s="262" t="s">
        <v>589</v>
      </c>
      <c r="G346" s="263" t="s">
        <v>590</v>
      </c>
      <c r="H346" s="264">
        <v>1</v>
      </c>
      <c r="I346" s="265"/>
      <c r="J346" s="266">
        <f>ROUND(I346*H346,2)</f>
        <v>0</v>
      </c>
      <c r="K346" s="262" t="s">
        <v>19</v>
      </c>
      <c r="L346" s="267"/>
      <c r="M346" s="268" t="s">
        <v>19</v>
      </c>
      <c r="N346" s="269" t="s">
        <v>43</v>
      </c>
      <c r="O346" s="87"/>
      <c r="P346" s="217">
        <f>O346*H346</f>
        <v>0</v>
      </c>
      <c r="Q346" s="217">
        <v>0.014999999999999999</v>
      </c>
      <c r="R346" s="217">
        <f>Q346*H346</f>
        <v>0.014999999999999999</v>
      </c>
      <c r="S346" s="217">
        <v>0</v>
      </c>
      <c r="T346" s="218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9" t="s">
        <v>193</v>
      </c>
      <c r="AT346" s="219" t="s">
        <v>341</v>
      </c>
      <c r="AU346" s="219" t="s">
        <v>82</v>
      </c>
      <c r="AY346" s="20" t="s">
        <v>142</v>
      </c>
      <c r="BE346" s="220">
        <f>IF(N346="základní",J346,0)</f>
        <v>0</v>
      </c>
      <c r="BF346" s="220">
        <f>IF(N346="snížená",J346,0)</f>
        <v>0</v>
      </c>
      <c r="BG346" s="220">
        <f>IF(N346="zákl. přenesená",J346,0)</f>
        <v>0</v>
      </c>
      <c r="BH346" s="220">
        <f>IF(N346="sníž. přenesená",J346,0)</f>
        <v>0</v>
      </c>
      <c r="BI346" s="220">
        <f>IF(N346="nulová",J346,0)</f>
        <v>0</v>
      </c>
      <c r="BJ346" s="20" t="s">
        <v>80</v>
      </c>
      <c r="BK346" s="220">
        <f>ROUND(I346*H346,2)</f>
        <v>0</v>
      </c>
      <c r="BL346" s="20" t="s">
        <v>149</v>
      </c>
      <c r="BM346" s="219" t="s">
        <v>591</v>
      </c>
    </row>
    <row r="347" s="2" customFormat="1" ht="16.5" customHeight="1">
      <c r="A347" s="41"/>
      <c r="B347" s="42"/>
      <c r="C347" s="208" t="s">
        <v>592</v>
      </c>
      <c r="D347" s="208" t="s">
        <v>144</v>
      </c>
      <c r="E347" s="209" t="s">
        <v>593</v>
      </c>
      <c r="F347" s="210" t="s">
        <v>594</v>
      </c>
      <c r="G347" s="211" t="s">
        <v>190</v>
      </c>
      <c r="H347" s="212">
        <v>1</v>
      </c>
      <c r="I347" s="213"/>
      <c r="J347" s="214">
        <f>ROUND(I347*H347,2)</f>
        <v>0</v>
      </c>
      <c r="K347" s="210" t="s">
        <v>148</v>
      </c>
      <c r="L347" s="47"/>
      <c r="M347" s="215" t="s">
        <v>19</v>
      </c>
      <c r="N347" s="216" t="s">
        <v>43</v>
      </c>
      <c r="O347" s="87"/>
      <c r="P347" s="217">
        <f>O347*H347</f>
        <v>0</v>
      </c>
      <c r="Q347" s="217">
        <v>0.0013600000000000001</v>
      </c>
      <c r="R347" s="217">
        <f>Q347*H347</f>
        <v>0.0013600000000000001</v>
      </c>
      <c r="S347" s="217">
        <v>0</v>
      </c>
      <c r="T347" s="218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9" t="s">
        <v>149</v>
      </c>
      <c r="AT347" s="219" t="s">
        <v>144</v>
      </c>
      <c r="AU347" s="219" t="s">
        <v>82</v>
      </c>
      <c r="AY347" s="20" t="s">
        <v>142</v>
      </c>
      <c r="BE347" s="220">
        <f>IF(N347="základní",J347,0)</f>
        <v>0</v>
      </c>
      <c r="BF347" s="220">
        <f>IF(N347="snížená",J347,0)</f>
        <v>0</v>
      </c>
      <c r="BG347" s="220">
        <f>IF(N347="zákl. přenesená",J347,0)</f>
        <v>0</v>
      </c>
      <c r="BH347" s="220">
        <f>IF(N347="sníž. přenesená",J347,0)</f>
        <v>0</v>
      </c>
      <c r="BI347" s="220">
        <f>IF(N347="nulová",J347,0)</f>
        <v>0</v>
      </c>
      <c r="BJ347" s="20" t="s">
        <v>80</v>
      </c>
      <c r="BK347" s="220">
        <f>ROUND(I347*H347,2)</f>
        <v>0</v>
      </c>
      <c r="BL347" s="20" t="s">
        <v>149</v>
      </c>
      <c r="BM347" s="219" t="s">
        <v>595</v>
      </c>
    </row>
    <row r="348" s="2" customFormat="1">
      <c r="A348" s="41"/>
      <c r="B348" s="42"/>
      <c r="C348" s="43"/>
      <c r="D348" s="221" t="s">
        <v>151</v>
      </c>
      <c r="E348" s="43"/>
      <c r="F348" s="222" t="s">
        <v>596</v>
      </c>
      <c r="G348" s="43"/>
      <c r="H348" s="43"/>
      <c r="I348" s="223"/>
      <c r="J348" s="43"/>
      <c r="K348" s="43"/>
      <c r="L348" s="47"/>
      <c r="M348" s="224"/>
      <c r="N348" s="225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151</v>
      </c>
      <c r="AU348" s="20" t="s">
        <v>82</v>
      </c>
    </row>
    <row r="349" s="2" customFormat="1" ht="16.5" customHeight="1">
      <c r="A349" s="41"/>
      <c r="B349" s="42"/>
      <c r="C349" s="260" t="s">
        <v>597</v>
      </c>
      <c r="D349" s="260" t="s">
        <v>341</v>
      </c>
      <c r="E349" s="261" t="s">
        <v>598</v>
      </c>
      <c r="F349" s="262" t="s">
        <v>599</v>
      </c>
      <c r="G349" s="263" t="s">
        <v>190</v>
      </c>
      <c r="H349" s="264">
        <v>1</v>
      </c>
      <c r="I349" s="265"/>
      <c r="J349" s="266">
        <f>ROUND(I349*H349,2)</f>
        <v>0</v>
      </c>
      <c r="K349" s="262" t="s">
        <v>19</v>
      </c>
      <c r="L349" s="267"/>
      <c r="M349" s="268" t="s">
        <v>19</v>
      </c>
      <c r="N349" s="269" t="s">
        <v>43</v>
      </c>
      <c r="O349" s="87"/>
      <c r="P349" s="217">
        <f>O349*H349</f>
        <v>0</v>
      </c>
      <c r="Q349" s="217">
        <v>0.029999999999999999</v>
      </c>
      <c r="R349" s="217">
        <f>Q349*H349</f>
        <v>0.029999999999999999</v>
      </c>
      <c r="S349" s="217">
        <v>0</v>
      </c>
      <c r="T349" s="218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9" t="s">
        <v>193</v>
      </c>
      <c r="AT349" s="219" t="s">
        <v>341</v>
      </c>
      <c r="AU349" s="219" t="s">
        <v>82</v>
      </c>
      <c r="AY349" s="20" t="s">
        <v>142</v>
      </c>
      <c r="BE349" s="220">
        <f>IF(N349="základní",J349,0)</f>
        <v>0</v>
      </c>
      <c r="BF349" s="220">
        <f>IF(N349="snížená",J349,0)</f>
        <v>0</v>
      </c>
      <c r="BG349" s="220">
        <f>IF(N349="zákl. přenesená",J349,0)</f>
        <v>0</v>
      </c>
      <c r="BH349" s="220">
        <f>IF(N349="sníž. přenesená",J349,0)</f>
        <v>0</v>
      </c>
      <c r="BI349" s="220">
        <f>IF(N349="nulová",J349,0)</f>
        <v>0</v>
      </c>
      <c r="BJ349" s="20" t="s">
        <v>80</v>
      </c>
      <c r="BK349" s="220">
        <f>ROUND(I349*H349,2)</f>
        <v>0</v>
      </c>
      <c r="BL349" s="20" t="s">
        <v>149</v>
      </c>
      <c r="BM349" s="219" t="s">
        <v>600</v>
      </c>
    </row>
    <row r="350" s="2" customFormat="1" ht="16.5" customHeight="1">
      <c r="A350" s="41"/>
      <c r="B350" s="42"/>
      <c r="C350" s="208" t="s">
        <v>601</v>
      </c>
      <c r="D350" s="208" t="s">
        <v>144</v>
      </c>
      <c r="E350" s="209" t="s">
        <v>602</v>
      </c>
      <c r="F350" s="210" t="s">
        <v>603</v>
      </c>
      <c r="G350" s="211" t="s">
        <v>165</v>
      </c>
      <c r="H350" s="212">
        <v>451</v>
      </c>
      <c r="I350" s="213"/>
      <c r="J350" s="214">
        <f>ROUND(I350*H350,2)</f>
        <v>0</v>
      </c>
      <c r="K350" s="210" t="s">
        <v>148</v>
      </c>
      <c r="L350" s="47"/>
      <c r="M350" s="215" t="s">
        <v>19</v>
      </c>
      <c r="N350" s="216" t="s">
        <v>43</v>
      </c>
      <c r="O350" s="87"/>
      <c r="P350" s="217">
        <f>O350*H350</f>
        <v>0</v>
      </c>
      <c r="Q350" s="217">
        <v>0</v>
      </c>
      <c r="R350" s="217">
        <f>Q350*H350</f>
        <v>0</v>
      </c>
      <c r="S350" s="217">
        <v>0</v>
      </c>
      <c r="T350" s="218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19" t="s">
        <v>149</v>
      </c>
      <c r="AT350" s="219" t="s">
        <v>144</v>
      </c>
      <c r="AU350" s="219" t="s">
        <v>82</v>
      </c>
      <c r="AY350" s="20" t="s">
        <v>142</v>
      </c>
      <c r="BE350" s="220">
        <f>IF(N350="základní",J350,0)</f>
        <v>0</v>
      </c>
      <c r="BF350" s="220">
        <f>IF(N350="snížená",J350,0)</f>
        <v>0</v>
      </c>
      <c r="BG350" s="220">
        <f>IF(N350="zákl. přenesená",J350,0)</f>
        <v>0</v>
      </c>
      <c r="BH350" s="220">
        <f>IF(N350="sníž. přenesená",J350,0)</f>
        <v>0</v>
      </c>
      <c r="BI350" s="220">
        <f>IF(N350="nulová",J350,0)</f>
        <v>0</v>
      </c>
      <c r="BJ350" s="20" t="s">
        <v>80</v>
      </c>
      <c r="BK350" s="220">
        <f>ROUND(I350*H350,2)</f>
        <v>0</v>
      </c>
      <c r="BL350" s="20" t="s">
        <v>149</v>
      </c>
      <c r="BM350" s="219" t="s">
        <v>604</v>
      </c>
    </row>
    <row r="351" s="2" customFormat="1">
      <c r="A351" s="41"/>
      <c r="B351" s="42"/>
      <c r="C351" s="43"/>
      <c r="D351" s="221" t="s">
        <v>151</v>
      </c>
      <c r="E351" s="43"/>
      <c r="F351" s="222" t="s">
        <v>605</v>
      </c>
      <c r="G351" s="43"/>
      <c r="H351" s="43"/>
      <c r="I351" s="223"/>
      <c r="J351" s="43"/>
      <c r="K351" s="43"/>
      <c r="L351" s="47"/>
      <c r="M351" s="224"/>
      <c r="N351" s="225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151</v>
      </c>
      <c r="AU351" s="20" t="s">
        <v>82</v>
      </c>
    </row>
    <row r="352" s="2" customFormat="1" ht="16.5" customHeight="1">
      <c r="A352" s="41"/>
      <c r="B352" s="42"/>
      <c r="C352" s="208" t="s">
        <v>606</v>
      </c>
      <c r="D352" s="208" t="s">
        <v>144</v>
      </c>
      <c r="E352" s="209" t="s">
        <v>607</v>
      </c>
      <c r="F352" s="210" t="s">
        <v>608</v>
      </c>
      <c r="G352" s="211" t="s">
        <v>190</v>
      </c>
      <c r="H352" s="212">
        <v>1</v>
      </c>
      <c r="I352" s="213"/>
      <c r="J352" s="214">
        <f>ROUND(I352*H352,2)</f>
        <v>0</v>
      </c>
      <c r="K352" s="210" t="s">
        <v>148</v>
      </c>
      <c r="L352" s="47"/>
      <c r="M352" s="215" t="s">
        <v>19</v>
      </c>
      <c r="N352" s="216" t="s">
        <v>43</v>
      </c>
      <c r="O352" s="87"/>
      <c r="P352" s="217">
        <f>O352*H352</f>
        <v>0</v>
      </c>
      <c r="Q352" s="217">
        <v>0.45937</v>
      </c>
      <c r="R352" s="217">
        <f>Q352*H352</f>
        <v>0.45937</v>
      </c>
      <c r="S352" s="217">
        <v>0</v>
      </c>
      <c r="T352" s="218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9" t="s">
        <v>149</v>
      </c>
      <c r="AT352" s="219" t="s">
        <v>144</v>
      </c>
      <c r="AU352" s="219" t="s">
        <v>82</v>
      </c>
      <c r="AY352" s="20" t="s">
        <v>142</v>
      </c>
      <c r="BE352" s="220">
        <f>IF(N352="základní",J352,0)</f>
        <v>0</v>
      </c>
      <c r="BF352" s="220">
        <f>IF(N352="snížená",J352,0)</f>
        <v>0</v>
      </c>
      <c r="BG352" s="220">
        <f>IF(N352="zákl. přenesená",J352,0)</f>
        <v>0</v>
      </c>
      <c r="BH352" s="220">
        <f>IF(N352="sníž. přenesená",J352,0)</f>
        <v>0</v>
      </c>
      <c r="BI352" s="220">
        <f>IF(N352="nulová",J352,0)</f>
        <v>0</v>
      </c>
      <c r="BJ352" s="20" t="s">
        <v>80</v>
      </c>
      <c r="BK352" s="220">
        <f>ROUND(I352*H352,2)</f>
        <v>0</v>
      </c>
      <c r="BL352" s="20" t="s">
        <v>149</v>
      </c>
      <c r="BM352" s="219" t="s">
        <v>609</v>
      </c>
    </row>
    <row r="353" s="2" customFormat="1">
      <c r="A353" s="41"/>
      <c r="B353" s="42"/>
      <c r="C353" s="43"/>
      <c r="D353" s="221" t="s">
        <v>151</v>
      </c>
      <c r="E353" s="43"/>
      <c r="F353" s="222" t="s">
        <v>610</v>
      </c>
      <c r="G353" s="43"/>
      <c r="H353" s="43"/>
      <c r="I353" s="223"/>
      <c r="J353" s="43"/>
      <c r="K353" s="43"/>
      <c r="L353" s="47"/>
      <c r="M353" s="224"/>
      <c r="N353" s="225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151</v>
      </c>
      <c r="AU353" s="20" t="s">
        <v>82</v>
      </c>
    </row>
    <row r="354" s="2" customFormat="1" ht="16.5" customHeight="1">
      <c r="A354" s="41"/>
      <c r="B354" s="42"/>
      <c r="C354" s="208" t="s">
        <v>611</v>
      </c>
      <c r="D354" s="208" t="s">
        <v>144</v>
      </c>
      <c r="E354" s="209" t="s">
        <v>612</v>
      </c>
      <c r="F354" s="210" t="s">
        <v>613</v>
      </c>
      <c r="G354" s="211" t="s">
        <v>190</v>
      </c>
      <c r="H354" s="212">
        <v>4</v>
      </c>
      <c r="I354" s="213"/>
      <c r="J354" s="214">
        <f>ROUND(I354*H354,2)</f>
        <v>0</v>
      </c>
      <c r="K354" s="210" t="s">
        <v>148</v>
      </c>
      <c r="L354" s="47"/>
      <c r="M354" s="215" t="s">
        <v>19</v>
      </c>
      <c r="N354" s="216" t="s">
        <v>43</v>
      </c>
      <c r="O354" s="87"/>
      <c r="P354" s="217">
        <f>O354*H354</f>
        <v>0</v>
      </c>
      <c r="Q354" s="217">
        <v>0.010189999999999999</v>
      </c>
      <c r="R354" s="217">
        <f>Q354*H354</f>
        <v>0.040759999999999998</v>
      </c>
      <c r="S354" s="217">
        <v>0</v>
      </c>
      <c r="T354" s="218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9" t="s">
        <v>149</v>
      </c>
      <c r="AT354" s="219" t="s">
        <v>144</v>
      </c>
      <c r="AU354" s="219" t="s">
        <v>82</v>
      </c>
      <c r="AY354" s="20" t="s">
        <v>142</v>
      </c>
      <c r="BE354" s="220">
        <f>IF(N354="základní",J354,0)</f>
        <v>0</v>
      </c>
      <c r="BF354" s="220">
        <f>IF(N354="snížená",J354,0)</f>
        <v>0</v>
      </c>
      <c r="BG354" s="220">
        <f>IF(N354="zákl. přenesená",J354,0)</f>
        <v>0</v>
      </c>
      <c r="BH354" s="220">
        <f>IF(N354="sníž. přenesená",J354,0)</f>
        <v>0</v>
      </c>
      <c r="BI354" s="220">
        <f>IF(N354="nulová",J354,0)</f>
        <v>0</v>
      </c>
      <c r="BJ354" s="20" t="s">
        <v>80</v>
      </c>
      <c r="BK354" s="220">
        <f>ROUND(I354*H354,2)</f>
        <v>0</v>
      </c>
      <c r="BL354" s="20" t="s">
        <v>149</v>
      </c>
      <c r="BM354" s="219" t="s">
        <v>614</v>
      </c>
    </row>
    <row r="355" s="2" customFormat="1">
      <c r="A355" s="41"/>
      <c r="B355" s="42"/>
      <c r="C355" s="43"/>
      <c r="D355" s="221" t="s">
        <v>151</v>
      </c>
      <c r="E355" s="43"/>
      <c r="F355" s="222" t="s">
        <v>615</v>
      </c>
      <c r="G355" s="43"/>
      <c r="H355" s="43"/>
      <c r="I355" s="223"/>
      <c r="J355" s="43"/>
      <c r="K355" s="43"/>
      <c r="L355" s="47"/>
      <c r="M355" s="224"/>
      <c r="N355" s="225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151</v>
      </c>
      <c r="AU355" s="20" t="s">
        <v>82</v>
      </c>
    </row>
    <row r="356" s="15" customFormat="1">
      <c r="A356" s="15"/>
      <c r="B356" s="249"/>
      <c r="C356" s="250"/>
      <c r="D356" s="228" t="s">
        <v>153</v>
      </c>
      <c r="E356" s="251" t="s">
        <v>19</v>
      </c>
      <c r="F356" s="252" t="s">
        <v>431</v>
      </c>
      <c r="G356" s="250"/>
      <c r="H356" s="251" t="s">
        <v>19</v>
      </c>
      <c r="I356" s="253"/>
      <c r="J356" s="250"/>
      <c r="K356" s="250"/>
      <c r="L356" s="254"/>
      <c r="M356" s="255"/>
      <c r="N356" s="256"/>
      <c r="O356" s="256"/>
      <c r="P356" s="256"/>
      <c r="Q356" s="256"/>
      <c r="R356" s="256"/>
      <c r="S356" s="256"/>
      <c r="T356" s="257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58" t="s">
        <v>153</v>
      </c>
      <c r="AU356" s="258" t="s">
        <v>82</v>
      </c>
      <c r="AV356" s="15" t="s">
        <v>80</v>
      </c>
      <c r="AW356" s="15" t="s">
        <v>33</v>
      </c>
      <c r="AX356" s="15" t="s">
        <v>72</v>
      </c>
      <c r="AY356" s="258" t="s">
        <v>142</v>
      </c>
    </row>
    <row r="357" s="13" customFormat="1">
      <c r="A357" s="13"/>
      <c r="B357" s="226"/>
      <c r="C357" s="227"/>
      <c r="D357" s="228" t="s">
        <v>153</v>
      </c>
      <c r="E357" s="229" t="s">
        <v>19</v>
      </c>
      <c r="F357" s="230" t="s">
        <v>616</v>
      </c>
      <c r="G357" s="227"/>
      <c r="H357" s="231">
        <v>3</v>
      </c>
      <c r="I357" s="232"/>
      <c r="J357" s="227"/>
      <c r="K357" s="227"/>
      <c r="L357" s="233"/>
      <c r="M357" s="234"/>
      <c r="N357" s="235"/>
      <c r="O357" s="235"/>
      <c r="P357" s="235"/>
      <c r="Q357" s="235"/>
      <c r="R357" s="235"/>
      <c r="S357" s="235"/>
      <c r="T357" s="23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7" t="s">
        <v>153</v>
      </c>
      <c r="AU357" s="237" t="s">
        <v>82</v>
      </c>
      <c r="AV357" s="13" t="s">
        <v>82</v>
      </c>
      <c r="AW357" s="13" t="s">
        <v>33</v>
      </c>
      <c r="AX357" s="13" t="s">
        <v>72</v>
      </c>
      <c r="AY357" s="237" t="s">
        <v>142</v>
      </c>
    </row>
    <row r="358" s="13" customFormat="1">
      <c r="A358" s="13"/>
      <c r="B358" s="226"/>
      <c r="C358" s="227"/>
      <c r="D358" s="228" t="s">
        <v>153</v>
      </c>
      <c r="E358" s="229" t="s">
        <v>19</v>
      </c>
      <c r="F358" s="230" t="s">
        <v>617</v>
      </c>
      <c r="G358" s="227"/>
      <c r="H358" s="231">
        <v>1</v>
      </c>
      <c r="I358" s="232"/>
      <c r="J358" s="227"/>
      <c r="K358" s="227"/>
      <c r="L358" s="233"/>
      <c r="M358" s="234"/>
      <c r="N358" s="235"/>
      <c r="O358" s="235"/>
      <c r="P358" s="235"/>
      <c r="Q358" s="235"/>
      <c r="R358" s="235"/>
      <c r="S358" s="235"/>
      <c r="T358" s="23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7" t="s">
        <v>153</v>
      </c>
      <c r="AU358" s="237" t="s">
        <v>82</v>
      </c>
      <c r="AV358" s="13" t="s">
        <v>82</v>
      </c>
      <c r="AW358" s="13" t="s">
        <v>33</v>
      </c>
      <c r="AX358" s="13" t="s">
        <v>72</v>
      </c>
      <c r="AY358" s="237" t="s">
        <v>142</v>
      </c>
    </row>
    <row r="359" s="14" customFormat="1">
      <c r="A359" s="14"/>
      <c r="B359" s="238"/>
      <c r="C359" s="239"/>
      <c r="D359" s="228" t="s">
        <v>153</v>
      </c>
      <c r="E359" s="240" t="s">
        <v>19</v>
      </c>
      <c r="F359" s="241" t="s">
        <v>156</v>
      </c>
      <c r="G359" s="239"/>
      <c r="H359" s="242">
        <v>4</v>
      </c>
      <c r="I359" s="243"/>
      <c r="J359" s="239"/>
      <c r="K359" s="239"/>
      <c r="L359" s="244"/>
      <c r="M359" s="245"/>
      <c r="N359" s="246"/>
      <c r="O359" s="246"/>
      <c r="P359" s="246"/>
      <c r="Q359" s="246"/>
      <c r="R359" s="246"/>
      <c r="S359" s="246"/>
      <c r="T359" s="247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8" t="s">
        <v>153</v>
      </c>
      <c r="AU359" s="248" t="s">
        <v>82</v>
      </c>
      <c r="AV359" s="14" t="s">
        <v>149</v>
      </c>
      <c r="AW359" s="14" t="s">
        <v>33</v>
      </c>
      <c r="AX359" s="14" t="s">
        <v>80</v>
      </c>
      <c r="AY359" s="248" t="s">
        <v>142</v>
      </c>
    </row>
    <row r="360" s="2" customFormat="1" ht="16.5" customHeight="1">
      <c r="A360" s="41"/>
      <c r="B360" s="42"/>
      <c r="C360" s="260" t="s">
        <v>618</v>
      </c>
      <c r="D360" s="260" t="s">
        <v>341</v>
      </c>
      <c r="E360" s="261" t="s">
        <v>619</v>
      </c>
      <c r="F360" s="262" t="s">
        <v>620</v>
      </c>
      <c r="G360" s="263" t="s">
        <v>190</v>
      </c>
      <c r="H360" s="264">
        <v>1</v>
      </c>
      <c r="I360" s="265"/>
      <c r="J360" s="266">
        <f>ROUND(I360*H360,2)</f>
        <v>0</v>
      </c>
      <c r="K360" s="262" t="s">
        <v>148</v>
      </c>
      <c r="L360" s="267"/>
      <c r="M360" s="268" t="s">
        <v>19</v>
      </c>
      <c r="N360" s="269" t="s">
        <v>43</v>
      </c>
      <c r="O360" s="87"/>
      <c r="P360" s="217">
        <f>O360*H360</f>
        <v>0</v>
      </c>
      <c r="Q360" s="217">
        <v>0.26200000000000001</v>
      </c>
      <c r="R360" s="217">
        <f>Q360*H360</f>
        <v>0.26200000000000001</v>
      </c>
      <c r="S360" s="217">
        <v>0</v>
      </c>
      <c r="T360" s="218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19" t="s">
        <v>193</v>
      </c>
      <c r="AT360" s="219" t="s">
        <v>341</v>
      </c>
      <c r="AU360" s="219" t="s">
        <v>82</v>
      </c>
      <c r="AY360" s="20" t="s">
        <v>142</v>
      </c>
      <c r="BE360" s="220">
        <f>IF(N360="základní",J360,0)</f>
        <v>0</v>
      </c>
      <c r="BF360" s="220">
        <f>IF(N360="snížená",J360,0)</f>
        <v>0</v>
      </c>
      <c r="BG360" s="220">
        <f>IF(N360="zákl. přenesená",J360,0)</f>
        <v>0</v>
      </c>
      <c r="BH360" s="220">
        <f>IF(N360="sníž. přenesená",J360,0)</f>
        <v>0</v>
      </c>
      <c r="BI360" s="220">
        <f>IF(N360="nulová",J360,0)</f>
        <v>0</v>
      </c>
      <c r="BJ360" s="20" t="s">
        <v>80</v>
      </c>
      <c r="BK360" s="220">
        <f>ROUND(I360*H360,2)</f>
        <v>0</v>
      </c>
      <c r="BL360" s="20" t="s">
        <v>149</v>
      </c>
      <c r="BM360" s="219" t="s">
        <v>621</v>
      </c>
    </row>
    <row r="361" s="15" customFormat="1">
      <c r="A361" s="15"/>
      <c r="B361" s="249"/>
      <c r="C361" s="250"/>
      <c r="D361" s="228" t="s">
        <v>153</v>
      </c>
      <c r="E361" s="251" t="s">
        <v>19</v>
      </c>
      <c r="F361" s="252" t="s">
        <v>431</v>
      </c>
      <c r="G361" s="250"/>
      <c r="H361" s="251" t="s">
        <v>19</v>
      </c>
      <c r="I361" s="253"/>
      <c r="J361" s="250"/>
      <c r="K361" s="250"/>
      <c r="L361" s="254"/>
      <c r="M361" s="255"/>
      <c r="N361" s="256"/>
      <c r="O361" s="256"/>
      <c r="P361" s="256"/>
      <c r="Q361" s="256"/>
      <c r="R361" s="256"/>
      <c r="S361" s="256"/>
      <c r="T361" s="257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58" t="s">
        <v>153</v>
      </c>
      <c r="AU361" s="258" t="s">
        <v>82</v>
      </c>
      <c r="AV361" s="15" t="s">
        <v>80</v>
      </c>
      <c r="AW361" s="15" t="s">
        <v>33</v>
      </c>
      <c r="AX361" s="15" t="s">
        <v>72</v>
      </c>
      <c r="AY361" s="258" t="s">
        <v>142</v>
      </c>
    </row>
    <row r="362" s="13" customFormat="1">
      <c r="A362" s="13"/>
      <c r="B362" s="226"/>
      <c r="C362" s="227"/>
      <c r="D362" s="228" t="s">
        <v>153</v>
      </c>
      <c r="E362" s="229" t="s">
        <v>19</v>
      </c>
      <c r="F362" s="230" t="s">
        <v>432</v>
      </c>
      <c r="G362" s="227"/>
      <c r="H362" s="231">
        <v>1</v>
      </c>
      <c r="I362" s="232"/>
      <c r="J362" s="227"/>
      <c r="K362" s="227"/>
      <c r="L362" s="233"/>
      <c r="M362" s="234"/>
      <c r="N362" s="235"/>
      <c r="O362" s="235"/>
      <c r="P362" s="235"/>
      <c r="Q362" s="235"/>
      <c r="R362" s="235"/>
      <c r="S362" s="235"/>
      <c r="T362" s="23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7" t="s">
        <v>153</v>
      </c>
      <c r="AU362" s="237" t="s">
        <v>82</v>
      </c>
      <c r="AV362" s="13" t="s">
        <v>82</v>
      </c>
      <c r="AW362" s="13" t="s">
        <v>33</v>
      </c>
      <c r="AX362" s="13" t="s">
        <v>72</v>
      </c>
      <c r="AY362" s="237" t="s">
        <v>142</v>
      </c>
    </row>
    <row r="363" s="14" customFormat="1">
      <c r="A363" s="14"/>
      <c r="B363" s="238"/>
      <c r="C363" s="239"/>
      <c r="D363" s="228" t="s">
        <v>153</v>
      </c>
      <c r="E363" s="240" t="s">
        <v>19</v>
      </c>
      <c r="F363" s="241" t="s">
        <v>156</v>
      </c>
      <c r="G363" s="239"/>
      <c r="H363" s="242">
        <v>1</v>
      </c>
      <c r="I363" s="243"/>
      <c r="J363" s="239"/>
      <c r="K363" s="239"/>
      <c r="L363" s="244"/>
      <c r="M363" s="245"/>
      <c r="N363" s="246"/>
      <c r="O363" s="246"/>
      <c r="P363" s="246"/>
      <c r="Q363" s="246"/>
      <c r="R363" s="246"/>
      <c r="S363" s="246"/>
      <c r="T363" s="247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8" t="s">
        <v>153</v>
      </c>
      <c r="AU363" s="248" t="s">
        <v>82</v>
      </c>
      <c r="AV363" s="14" t="s">
        <v>149</v>
      </c>
      <c r="AW363" s="14" t="s">
        <v>33</v>
      </c>
      <c r="AX363" s="14" t="s">
        <v>80</v>
      </c>
      <c r="AY363" s="248" t="s">
        <v>142</v>
      </c>
    </row>
    <row r="364" s="2" customFormat="1" ht="16.5" customHeight="1">
      <c r="A364" s="41"/>
      <c r="B364" s="42"/>
      <c r="C364" s="260" t="s">
        <v>622</v>
      </c>
      <c r="D364" s="260" t="s">
        <v>341</v>
      </c>
      <c r="E364" s="261" t="s">
        <v>623</v>
      </c>
      <c r="F364" s="262" t="s">
        <v>624</v>
      </c>
      <c r="G364" s="263" t="s">
        <v>190</v>
      </c>
      <c r="H364" s="264">
        <v>1</v>
      </c>
      <c r="I364" s="265"/>
      <c r="J364" s="266">
        <f>ROUND(I364*H364,2)</f>
        <v>0</v>
      </c>
      <c r="K364" s="262" t="s">
        <v>19</v>
      </c>
      <c r="L364" s="267"/>
      <c r="M364" s="268" t="s">
        <v>19</v>
      </c>
      <c r="N364" s="269" t="s">
        <v>43</v>
      </c>
      <c r="O364" s="87"/>
      <c r="P364" s="217">
        <f>O364*H364</f>
        <v>0</v>
      </c>
      <c r="Q364" s="217">
        <v>0.27200000000000002</v>
      </c>
      <c r="R364" s="217">
        <f>Q364*H364</f>
        <v>0.27200000000000002</v>
      </c>
      <c r="S364" s="217">
        <v>0</v>
      </c>
      <c r="T364" s="218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19" t="s">
        <v>193</v>
      </c>
      <c r="AT364" s="219" t="s">
        <v>341</v>
      </c>
      <c r="AU364" s="219" t="s">
        <v>82</v>
      </c>
      <c r="AY364" s="20" t="s">
        <v>142</v>
      </c>
      <c r="BE364" s="220">
        <f>IF(N364="základní",J364,0)</f>
        <v>0</v>
      </c>
      <c r="BF364" s="220">
        <f>IF(N364="snížená",J364,0)</f>
        <v>0</v>
      </c>
      <c r="BG364" s="220">
        <f>IF(N364="zákl. přenesená",J364,0)</f>
        <v>0</v>
      </c>
      <c r="BH364" s="220">
        <f>IF(N364="sníž. přenesená",J364,0)</f>
        <v>0</v>
      </c>
      <c r="BI364" s="220">
        <f>IF(N364="nulová",J364,0)</f>
        <v>0</v>
      </c>
      <c r="BJ364" s="20" t="s">
        <v>80</v>
      </c>
      <c r="BK364" s="220">
        <f>ROUND(I364*H364,2)</f>
        <v>0</v>
      </c>
      <c r="BL364" s="20" t="s">
        <v>149</v>
      </c>
      <c r="BM364" s="219" t="s">
        <v>625</v>
      </c>
    </row>
    <row r="365" s="15" customFormat="1">
      <c r="A365" s="15"/>
      <c r="B365" s="249"/>
      <c r="C365" s="250"/>
      <c r="D365" s="228" t="s">
        <v>153</v>
      </c>
      <c r="E365" s="251" t="s">
        <v>19</v>
      </c>
      <c r="F365" s="252" t="s">
        <v>431</v>
      </c>
      <c r="G365" s="250"/>
      <c r="H365" s="251" t="s">
        <v>19</v>
      </c>
      <c r="I365" s="253"/>
      <c r="J365" s="250"/>
      <c r="K365" s="250"/>
      <c r="L365" s="254"/>
      <c r="M365" s="255"/>
      <c r="N365" s="256"/>
      <c r="O365" s="256"/>
      <c r="P365" s="256"/>
      <c r="Q365" s="256"/>
      <c r="R365" s="256"/>
      <c r="S365" s="256"/>
      <c r="T365" s="257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58" t="s">
        <v>153</v>
      </c>
      <c r="AU365" s="258" t="s">
        <v>82</v>
      </c>
      <c r="AV365" s="15" t="s">
        <v>80</v>
      </c>
      <c r="AW365" s="15" t="s">
        <v>33</v>
      </c>
      <c r="AX365" s="15" t="s">
        <v>72</v>
      </c>
      <c r="AY365" s="258" t="s">
        <v>142</v>
      </c>
    </row>
    <row r="366" s="13" customFormat="1">
      <c r="A366" s="13"/>
      <c r="B366" s="226"/>
      <c r="C366" s="227"/>
      <c r="D366" s="228" t="s">
        <v>153</v>
      </c>
      <c r="E366" s="229" t="s">
        <v>19</v>
      </c>
      <c r="F366" s="230" t="s">
        <v>617</v>
      </c>
      <c r="G366" s="227"/>
      <c r="H366" s="231">
        <v>1</v>
      </c>
      <c r="I366" s="232"/>
      <c r="J366" s="227"/>
      <c r="K366" s="227"/>
      <c r="L366" s="233"/>
      <c r="M366" s="234"/>
      <c r="N366" s="235"/>
      <c r="O366" s="235"/>
      <c r="P366" s="235"/>
      <c r="Q366" s="235"/>
      <c r="R366" s="235"/>
      <c r="S366" s="235"/>
      <c r="T366" s="23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7" t="s">
        <v>153</v>
      </c>
      <c r="AU366" s="237" t="s">
        <v>82</v>
      </c>
      <c r="AV366" s="13" t="s">
        <v>82</v>
      </c>
      <c r="AW366" s="13" t="s">
        <v>33</v>
      </c>
      <c r="AX366" s="13" t="s">
        <v>72</v>
      </c>
      <c r="AY366" s="237" t="s">
        <v>142</v>
      </c>
    </row>
    <row r="367" s="14" customFormat="1">
      <c r="A367" s="14"/>
      <c r="B367" s="238"/>
      <c r="C367" s="239"/>
      <c r="D367" s="228" t="s">
        <v>153</v>
      </c>
      <c r="E367" s="240" t="s">
        <v>19</v>
      </c>
      <c r="F367" s="241" t="s">
        <v>156</v>
      </c>
      <c r="G367" s="239"/>
      <c r="H367" s="242">
        <v>1</v>
      </c>
      <c r="I367" s="243"/>
      <c r="J367" s="239"/>
      <c r="K367" s="239"/>
      <c r="L367" s="244"/>
      <c r="M367" s="245"/>
      <c r="N367" s="246"/>
      <c r="O367" s="246"/>
      <c r="P367" s="246"/>
      <c r="Q367" s="246"/>
      <c r="R367" s="246"/>
      <c r="S367" s="246"/>
      <c r="T367" s="247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8" t="s">
        <v>153</v>
      </c>
      <c r="AU367" s="248" t="s">
        <v>82</v>
      </c>
      <c r="AV367" s="14" t="s">
        <v>149</v>
      </c>
      <c r="AW367" s="14" t="s">
        <v>33</v>
      </c>
      <c r="AX367" s="14" t="s">
        <v>80</v>
      </c>
      <c r="AY367" s="248" t="s">
        <v>142</v>
      </c>
    </row>
    <row r="368" s="2" customFormat="1" ht="16.5" customHeight="1">
      <c r="A368" s="41"/>
      <c r="B368" s="42"/>
      <c r="C368" s="260" t="s">
        <v>626</v>
      </c>
      <c r="D368" s="260" t="s">
        <v>341</v>
      </c>
      <c r="E368" s="261" t="s">
        <v>627</v>
      </c>
      <c r="F368" s="262" t="s">
        <v>628</v>
      </c>
      <c r="G368" s="263" t="s">
        <v>190</v>
      </c>
      <c r="H368" s="264">
        <v>2</v>
      </c>
      <c r="I368" s="265"/>
      <c r="J368" s="266">
        <f>ROUND(I368*H368,2)</f>
        <v>0</v>
      </c>
      <c r="K368" s="262" t="s">
        <v>148</v>
      </c>
      <c r="L368" s="267"/>
      <c r="M368" s="268" t="s">
        <v>19</v>
      </c>
      <c r="N368" s="269" t="s">
        <v>43</v>
      </c>
      <c r="O368" s="87"/>
      <c r="P368" s="217">
        <f>O368*H368</f>
        <v>0</v>
      </c>
      <c r="Q368" s="217">
        <v>1.0540000000000001</v>
      </c>
      <c r="R368" s="217">
        <f>Q368*H368</f>
        <v>2.1080000000000001</v>
      </c>
      <c r="S368" s="217">
        <v>0</v>
      </c>
      <c r="T368" s="218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9" t="s">
        <v>193</v>
      </c>
      <c r="AT368" s="219" t="s">
        <v>341</v>
      </c>
      <c r="AU368" s="219" t="s">
        <v>82</v>
      </c>
      <c r="AY368" s="20" t="s">
        <v>142</v>
      </c>
      <c r="BE368" s="220">
        <f>IF(N368="základní",J368,0)</f>
        <v>0</v>
      </c>
      <c r="BF368" s="220">
        <f>IF(N368="snížená",J368,0)</f>
        <v>0</v>
      </c>
      <c r="BG368" s="220">
        <f>IF(N368="zákl. přenesená",J368,0)</f>
        <v>0</v>
      </c>
      <c r="BH368" s="220">
        <f>IF(N368="sníž. přenesená",J368,0)</f>
        <v>0</v>
      </c>
      <c r="BI368" s="220">
        <f>IF(N368="nulová",J368,0)</f>
        <v>0</v>
      </c>
      <c r="BJ368" s="20" t="s">
        <v>80</v>
      </c>
      <c r="BK368" s="220">
        <f>ROUND(I368*H368,2)</f>
        <v>0</v>
      </c>
      <c r="BL368" s="20" t="s">
        <v>149</v>
      </c>
      <c r="BM368" s="219" t="s">
        <v>629</v>
      </c>
    </row>
    <row r="369" s="15" customFormat="1">
      <c r="A369" s="15"/>
      <c r="B369" s="249"/>
      <c r="C369" s="250"/>
      <c r="D369" s="228" t="s">
        <v>153</v>
      </c>
      <c r="E369" s="251" t="s">
        <v>19</v>
      </c>
      <c r="F369" s="252" t="s">
        <v>630</v>
      </c>
      <c r="G369" s="250"/>
      <c r="H369" s="251" t="s">
        <v>19</v>
      </c>
      <c r="I369" s="253"/>
      <c r="J369" s="250"/>
      <c r="K369" s="250"/>
      <c r="L369" s="254"/>
      <c r="M369" s="255"/>
      <c r="N369" s="256"/>
      <c r="O369" s="256"/>
      <c r="P369" s="256"/>
      <c r="Q369" s="256"/>
      <c r="R369" s="256"/>
      <c r="S369" s="256"/>
      <c r="T369" s="257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58" t="s">
        <v>153</v>
      </c>
      <c r="AU369" s="258" t="s">
        <v>82</v>
      </c>
      <c r="AV369" s="15" t="s">
        <v>80</v>
      </c>
      <c r="AW369" s="15" t="s">
        <v>33</v>
      </c>
      <c r="AX369" s="15" t="s">
        <v>72</v>
      </c>
      <c r="AY369" s="258" t="s">
        <v>142</v>
      </c>
    </row>
    <row r="370" s="13" customFormat="1">
      <c r="A370" s="13"/>
      <c r="B370" s="226"/>
      <c r="C370" s="227"/>
      <c r="D370" s="228" t="s">
        <v>153</v>
      </c>
      <c r="E370" s="229" t="s">
        <v>19</v>
      </c>
      <c r="F370" s="230" t="s">
        <v>631</v>
      </c>
      <c r="G370" s="227"/>
      <c r="H370" s="231">
        <v>1</v>
      </c>
      <c r="I370" s="232"/>
      <c r="J370" s="227"/>
      <c r="K370" s="227"/>
      <c r="L370" s="233"/>
      <c r="M370" s="234"/>
      <c r="N370" s="235"/>
      <c r="O370" s="235"/>
      <c r="P370" s="235"/>
      <c r="Q370" s="235"/>
      <c r="R370" s="235"/>
      <c r="S370" s="235"/>
      <c r="T370" s="23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7" t="s">
        <v>153</v>
      </c>
      <c r="AU370" s="237" t="s">
        <v>82</v>
      </c>
      <c r="AV370" s="13" t="s">
        <v>82</v>
      </c>
      <c r="AW370" s="13" t="s">
        <v>33</v>
      </c>
      <c r="AX370" s="13" t="s">
        <v>72</v>
      </c>
      <c r="AY370" s="237" t="s">
        <v>142</v>
      </c>
    </row>
    <row r="371" s="15" customFormat="1">
      <c r="A371" s="15"/>
      <c r="B371" s="249"/>
      <c r="C371" s="250"/>
      <c r="D371" s="228" t="s">
        <v>153</v>
      </c>
      <c r="E371" s="251" t="s">
        <v>19</v>
      </c>
      <c r="F371" s="252" t="s">
        <v>431</v>
      </c>
      <c r="G371" s="250"/>
      <c r="H371" s="251" t="s">
        <v>19</v>
      </c>
      <c r="I371" s="253"/>
      <c r="J371" s="250"/>
      <c r="K371" s="250"/>
      <c r="L371" s="254"/>
      <c r="M371" s="255"/>
      <c r="N371" s="256"/>
      <c r="O371" s="256"/>
      <c r="P371" s="256"/>
      <c r="Q371" s="256"/>
      <c r="R371" s="256"/>
      <c r="S371" s="256"/>
      <c r="T371" s="257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58" t="s">
        <v>153</v>
      </c>
      <c r="AU371" s="258" t="s">
        <v>82</v>
      </c>
      <c r="AV371" s="15" t="s">
        <v>80</v>
      </c>
      <c r="AW371" s="15" t="s">
        <v>33</v>
      </c>
      <c r="AX371" s="15" t="s">
        <v>72</v>
      </c>
      <c r="AY371" s="258" t="s">
        <v>142</v>
      </c>
    </row>
    <row r="372" s="13" customFormat="1">
      <c r="A372" s="13"/>
      <c r="B372" s="226"/>
      <c r="C372" s="227"/>
      <c r="D372" s="228" t="s">
        <v>153</v>
      </c>
      <c r="E372" s="229" t="s">
        <v>19</v>
      </c>
      <c r="F372" s="230" t="s">
        <v>432</v>
      </c>
      <c r="G372" s="227"/>
      <c r="H372" s="231">
        <v>1</v>
      </c>
      <c r="I372" s="232"/>
      <c r="J372" s="227"/>
      <c r="K372" s="227"/>
      <c r="L372" s="233"/>
      <c r="M372" s="234"/>
      <c r="N372" s="235"/>
      <c r="O372" s="235"/>
      <c r="P372" s="235"/>
      <c r="Q372" s="235"/>
      <c r="R372" s="235"/>
      <c r="S372" s="235"/>
      <c r="T372" s="23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7" t="s">
        <v>153</v>
      </c>
      <c r="AU372" s="237" t="s">
        <v>82</v>
      </c>
      <c r="AV372" s="13" t="s">
        <v>82</v>
      </c>
      <c r="AW372" s="13" t="s">
        <v>33</v>
      </c>
      <c r="AX372" s="13" t="s">
        <v>72</v>
      </c>
      <c r="AY372" s="237" t="s">
        <v>142</v>
      </c>
    </row>
    <row r="373" s="14" customFormat="1">
      <c r="A373" s="14"/>
      <c r="B373" s="238"/>
      <c r="C373" s="239"/>
      <c r="D373" s="228" t="s">
        <v>153</v>
      </c>
      <c r="E373" s="240" t="s">
        <v>19</v>
      </c>
      <c r="F373" s="241" t="s">
        <v>156</v>
      </c>
      <c r="G373" s="239"/>
      <c r="H373" s="242">
        <v>2</v>
      </c>
      <c r="I373" s="243"/>
      <c r="J373" s="239"/>
      <c r="K373" s="239"/>
      <c r="L373" s="244"/>
      <c r="M373" s="245"/>
      <c r="N373" s="246"/>
      <c r="O373" s="246"/>
      <c r="P373" s="246"/>
      <c r="Q373" s="246"/>
      <c r="R373" s="246"/>
      <c r="S373" s="246"/>
      <c r="T373" s="247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8" t="s">
        <v>153</v>
      </c>
      <c r="AU373" s="248" t="s">
        <v>82</v>
      </c>
      <c r="AV373" s="14" t="s">
        <v>149</v>
      </c>
      <c r="AW373" s="14" t="s">
        <v>33</v>
      </c>
      <c r="AX373" s="14" t="s">
        <v>80</v>
      </c>
      <c r="AY373" s="248" t="s">
        <v>142</v>
      </c>
    </row>
    <row r="374" s="2" customFormat="1" ht="16.5" customHeight="1">
      <c r="A374" s="41"/>
      <c r="B374" s="42"/>
      <c r="C374" s="208" t="s">
        <v>632</v>
      </c>
      <c r="D374" s="208" t="s">
        <v>144</v>
      </c>
      <c r="E374" s="209" t="s">
        <v>633</v>
      </c>
      <c r="F374" s="210" t="s">
        <v>634</v>
      </c>
      <c r="G374" s="211" t="s">
        <v>190</v>
      </c>
      <c r="H374" s="212">
        <v>1</v>
      </c>
      <c r="I374" s="213"/>
      <c r="J374" s="214">
        <f>ROUND(I374*H374,2)</f>
        <v>0</v>
      </c>
      <c r="K374" s="210" t="s">
        <v>148</v>
      </c>
      <c r="L374" s="47"/>
      <c r="M374" s="215" t="s">
        <v>19</v>
      </c>
      <c r="N374" s="216" t="s">
        <v>43</v>
      </c>
      <c r="O374" s="87"/>
      <c r="P374" s="217">
        <f>O374*H374</f>
        <v>0</v>
      </c>
      <c r="Q374" s="217">
        <v>0.01248</v>
      </c>
      <c r="R374" s="217">
        <f>Q374*H374</f>
        <v>0.01248</v>
      </c>
      <c r="S374" s="217">
        <v>0</v>
      </c>
      <c r="T374" s="218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19" t="s">
        <v>149</v>
      </c>
      <c r="AT374" s="219" t="s">
        <v>144</v>
      </c>
      <c r="AU374" s="219" t="s">
        <v>82</v>
      </c>
      <c r="AY374" s="20" t="s">
        <v>142</v>
      </c>
      <c r="BE374" s="220">
        <f>IF(N374="základní",J374,0)</f>
        <v>0</v>
      </c>
      <c r="BF374" s="220">
        <f>IF(N374="snížená",J374,0)</f>
        <v>0</v>
      </c>
      <c r="BG374" s="220">
        <f>IF(N374="zákl. přenesená",J374,0)</f>
        <v>0</v>
      </c>
      <c r="BH374" s="220">
        <f>IF(N374="sníž. přenesená",J374,0)</f>
        <v>0</v>
      </c>
      <c r="BI374" s="220">
        <f>IF(N374="nulová",J374,0)</f>
        <v>0</v>
      </c>
      <c r="BJ374" s="20" t="s">
        <v>80</v>
      </c>
      <c r="BK374" s="220">
        <f>ROUND(I374*H374,2)</f>
        <v>0</v>
      </c>
      <c r="BL374" s="20" t="s">
        <v>149</v>
      </c>
      <c r="BM374" s="219" t="s">
        <v>635</v>
      </c>
    </row>
    <row r="375" s="2" customFormat="1">
      <c r="A375" s="41"/>
      <c r="B375" s="42"/>
      <c r="C375" s="43"/>
      <c r="D375" s="221" t="s">
        <v>151</v>
      </c>
      <c r="E375" s="43"/>
      <c r="F375" s="222" t="s">
        <v>636</v>
      </c>
      <c r="G375" s="43"/>
      <c r="H375" s="43"/>
      <c r="I375" s="223"/>
      <c r="J375" s="43"/>
      <c r="K375" s="43"/>
      <c r="L375" s="47"/>
      <c r="M375" s="224"/>
      <c r="N375" s="225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151</v>
      </c>
      <c r="AU375" s="20" t="s">
        <v>82</v>
      </c>
    </row>
    <row r="376" s="2" customFormat="1" ht="16.5" customHeight="1">
      <c r="A376" s="41"/>
      <c r="B376" s="42"/>
      <c r="C376" s="260" t="s">
        <v>637</v>
      </c>
      <c r="D376" s="260" t="s">
        <v>341</v>
      </c>
      <c r="E376" s="261" t="s">
        <v>638</v>
      </c>
      <c r="F376" s="262" t="s">
        <v>639</v>
      </c>
      <c r="G376" s="263" t="s">
        <v>190</v>
      </c>
      <c r="H376" s="264">
        <v>1</v>
      </c>
      <c r="I376" s="265"/>
      <c r="J376" s="266">
        <f>ROUND(I376*H376,2)</f>
        <v>0</v>
      </c>
      <c r="K376" s="262" t="s">
        <v>148</v>
      </c>
      <c r="L376" s="267"/>
      <c r="M376" s="268" t="s">
        <v>19</v>
      </c>
      <c r="N376" s="269" t="s">
        <v>43</v>
      </c>
      <c r="O376" s="87"/>
      <c r="P376" s="217">
        <f>O376*H376</f>
        <v>0</v>
      </c>
      <c r="Q376" s="217">
        <v>0.54800000000000004</v>
      </c>
      <c r="R376" s="217">
        <f>Q376*H376</f>
        <v>0.54800000000000004</v>
      </c>
      <c r="S376" s="217">
        <v>0</v>
      </c>
      <c r="T376" s="218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9" t="s">
        <v>193</v>
      </c>
      <c r="AT376" s="219" t="s">
        <v>341</v>
      </c>
      <c r="AU376" s="219" t="s">
        <v>82</v>
      </c>
      <c r="AY376" s="20" t="s">
        <v>142</v>
      </c>
      <c r="BE376" s="220">
        <f>IF(N376="základní",J376,0)</f>
        <v>0</v>
      </c>
      <c r="BF376" s="220">
        <f>IF(N376="snížená",J376,0)</f>
        <v>0</v>
      </c>
      <c r="BG376" s="220">
        <f>IF(N376="zákl. přenesená",J376,0)</f>
        <v>0</v>
      </c>
      <c r="BH376" s="220">
        <f>IF(N376="sníž. přenesená",J376,0)</f>
        <v>0</v>
      </c>
      <c r="BI376" s="220">
        <f>IF(N376="nulová",J376,0)</f>
        <v>0</v>
      </c>
      <c r="BJ376" s="20" t="s">
        <v>80</v>
      </c>
      <c r="BK376" s="220">
        <f>ROUND(I376*H376,2)</f>
        <v>0</v>
      </c>
      <c r="BL376" s="20" t="s">
        <v>149</v>
      </c>
      <c r="BM376" s="219" t="s">
        <v>640</v>
      </c>
    </row>
    <row r="377" s="15" customFormat="1">
      <c r="A377" s="15"/>
      <c r="B377" s="249"/>
      <c r="C377" s="250"/>
      <c r="D377" s="228" t="s">
        <v>153</v>
      </c>
      <c r="E377" s="251" t="s">
        <v>19</v>
      </c>
      <c r="F377" s="252" t="s">
        <v>431</v>
      </c>
      <c r="G377" s="250"/>
      <c r="H377" s="251" t="s">
        <v>19</v>
      </c>
      <c r="I377" s="253"/>
      <c r="J377" s="250"/>
      <c r="K377" s="250"/>
      <c r="L377" s="254"/>
      <c r="M377" s="255"/>
      <c r="N377" s="256"/>
      <c r="O377" s="256"/>
      <c r="P377" s="256"/>
      <c r="Q377" s="256"/>
      <c r="R377" s="256"/>
      <c r="S377" s="256"/>
      <c r="T377" s="257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58" t="s">
        <v>153</v>
      </c>
      <c r="AU377" s="258" t="s">
        <v>82</v>
      </c>
      <c r="AV377" s="15" t="s">
        <v>80</v>
      </c>
      <c r="AW377" s="15" t="s">
        <v>33</v>
      </c>
      <c r="AX377" s="15" t="s">
        <v>72</v>
      </c>
      <c r="AY377" s="258" t="s">
        <v>142</v>
      </c>
    </row>
    <row r="378" s="13" customFormat="1">
      <c r="A378" s="13"/>
      <c r="B378" s="226"/>
      <c r="C378" s="227"/>
      <c r="D378" s="228" t="s">
        <v>153</v>
      </c>
      <c r="E378" s="229" t="s">
        <v>19</v>
      </c>
      <c r="F378" s="230" t="s">
        <v>432</v>
      </c>
      <c r="G378" s="227"/>
      <c r="H378" s="231">
        <v>1</v>
      </c>
      <c r="I378" s="232"/>
      <c r="J378" s="227"/>
      <c r="K378" s="227"/>
      <c r="L378" s="233"/>
      <c r="M378" s="234"/>
      <c r="N378" s="235"/>
      <c r="O378" s="235"/>
      <c r="P378" s="235"/>
      <c r="Q378" s="235"/>
      <c r="R378" s="235"/>
      <c r="S378" s="235"/>
      <c r="T378" s="23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7" t="s">
        <v>153</v>
      </c>
      <c r="AU378" s="237" t="s">
        <v>82</v>
      </c>
      <c r="AV378" s="13" t="s">
        <v>82</v>
      </c>
      <c r="AW378" s="13" t="s">
        <v>33</v>
      </c>
      <c r="AX378" s="13" t="s">
        <v>80</v>
      </c>
      <c r="AY378" s="237" t="s">
        <v>142</v>
      </c>
    </row>
    <row r="379" s="2" customFormat="1" ht="16.5" customHeight="1">
      <c r="A379" s="41"/>
      <c r="B379" s="42"/>
      <c r="C379" s="208" t="s">
        <v>641</v>
      </c>
      <c r="D379" s="208" t="s">
        <v>144</v>
      </c>
      <c r="E379" s="209" t="s">
        <v>642</v>
      </c>
      <c r="F379" s="210" t="s">
        <v>643</v>
      </c>
      <c r="G379" s="211" t="s">
        <v>190</v>
      </c>
      <c r="H379" s="212">
        <v>1</v>
      </c>
      <c r="I379" s="213"/>
      <c r="J379" s="214">
        <f>ROUND(I379*H379,2)</f>
        <v>0</v>
      </c>
      <c r="K379" s="210" t="s">
        <v>148</v>
      </c>
      <c r="L379" s="47"/>
      <c r="M379" s="215" t="s">
        <v>19</v>
      </c>
      <c r="N379" s="216" t="s">
        <v>43</v>
      </c>
      <c r="O379" s="87"/>
      <c r="P379" s="217">
        <f>O379*H379</f>
        <v>0</v>
      </c>
      <c r="Q379" s="217">
        <v>0.028539999999999999</v>
      </c>
      <c r="R379" s="217">
        <f>Q379*H379</f>
        <v>0.028539999999999999</v>
      </c>
      <c r="S379" s="217">
        <v>0</v>
      </c>
      <c r="T379" s="218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9" t="s">
        <v>149</v>
      </c>
      <c r="AT379" s="219" t="s">
        <v>144</v>
      </c>
      <c r="AU379" s="219" t="s">
        <v>82</v>
      </c>
      <c r="AY379" s="20" t="s">
        <v>142</v>
      </c>
      <c r="BE379" s="220">
        <f>IF(N379="základní",J379,0)</f>
        <v>0</v>
      </c>
      <c r="BF379" s="220">
        <f>IF(N379="snížená",J379,0)</f>
        <v>0</v>
      </c>
      <c r="BG379" s="220">
        <f>IF(N379="zákl. přenesená",J379,0)</f>
        <v>0</v>
      </c>
      <c r="BH379" s="220">
        <f>IF(N379="sníž. přenesená",J379,0)</f>
        <v>0</v>
      </c>
      <c r="BI379" s="220">
        <f>IF(N379="nulová",J379,0)</f>
        <v>0</v>
      </c>
      <c r="BJ379" s="20" t="s">
        <v>80</v>
      </c>
      <c r="BK379" s="220">
        <f>ROUND(I379*H379,2)</f>
        <v>0</v>
      </c>
      <c r="BL379" s="20" t="s">
        <v>149</v>
      </c>
      <c r="BM379" s="219" t="s">
        <v>644</v>
      </c>
    </row>
    <row r="380" s="2" customFormat="1">
      <c r="A380" s="41"/>
      <c r="B380" s="42"/>
      <c r="C380" s="43"/>
      <c r="D380" s="221" t="s">
        <v>151</v>
      </c>
      <c r="E380" s="43"/>
      <c r="F380" s="222" t="s">
        <v>645</v>
      </c>
      <c r="G380" s="43"/>
      <c r="H380" s="43"/>
      <c r="I380" s="223"/>
      <c r="J380" s="43"/>
      <c r="K380" s="43"/>
      <c r="L380" s="47"/>
      <c r="M380" s="224"/>
      <c r="N380" s="225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151</v>
      </c>
      <c r="AU380" s="20" t="s">
        <v>82</v>
      </c>
    </row>
    <row r="381" s="15" customFormat="1">
      <c r="A381" s="15"/>
      <c r="B381" s="249"/>
      <c r="C381" s="250"/>
      <c r="D381" s="228" t="s">
        <v>153</v>
      </c>
      <c r="E381" s="251" t="s">
        <v>19</v>
      </c>
      <c r="F381" s="252" t="s">
        <v>431</v>
      </c>
      <c r="G381" s="250"/>
      <c r="H381" s="251" t="s">
        <v>19</v>
      </c>
      <c r="I381" s="253"/>
      <c r="J381" s="250"/>
      <c r="K381" s="250"/>
      <c r="L381" s="254"/>
      <c r="M381" s="255"/>
      <c r="N381" s="256"/>
      <c r="O381" s="256"/>
      <c r="P381" s="256"/>
      <c r="Q381" s="256"/>
      <c r="R381" s="256"/>
      <c r="S381" s="256"/>
      <c r="T381" s="257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58" t="s">
        <v>153</v>
      </c>
      <c r="AU381" s="258" t="s">
        <v>82</v>
      </c>
      <c r="AV381" s="15" t="s">
        <v>80</v>
      </c>
      <c r="AW381" s="15" t="s">
        <v>33</v>
      </c>
      <c r="AX381" s="15" t="s">
        <v>72</v>
      </c>
      <c r="AY381" s="258" t="s">
        <v>142</v>
      </c>
    </row>
    <row r="382" s="13" customFormat="1">
      <c r="A382" s="13"/>
      <c r="B382" s="226"/>
      <c r="C382" s="227"/>
      <c r="D382" s="228" t="s">
        <v>153</v>
      </c>
      <c r="E382" s="229" t="s">
        <v>19</v>
      </c>
      <c r="F382" s="230" t="s">
        <v>617</v>
      </c>
      <c r="G382" s="227"/>
      <c r="H382" s="231">
        <v>1</v>
      </c>
      <c r="I382" s="232"/>
      <c r="J382" s="227"/>
      <c r="K382" s="227"/>
      <c r="L382" s="233"/>
      <c r="M382" s="234"/>
      <c r="N382" s="235"/>
      <c r="O382" s="235"/>
      <c r="P382" s="235"/>
      <c r="Q382" s="235"/>
      <c r="R382" s="235"/>
      <c r="S382" s="235"/>
      <c r="T382" s="236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7" t="s">
        <v>153</v>
      </c>
      <c r="AU382" s="237" t="s">
        <v>82</v>
      </c>
      <c r="AV382" s="13" t="s">
        <v>82</v>
      </c>
      <c r="AW382" s="13" t="s">
        <v>33</v>
      </c>
      <c r="AX382" s="13" t="s">
        <v>72</v>
      </c>
      <c r="AY382" s="237" t="s">
        <v>142</v>
      </c>
    </row>
    <row r="383" s="14" customFormat="1">
      <c r="A383" s="14"/>
      <c r="B383" s="238"/>
      <c r="C383" s="239"/>
      <c r="D383" s="228" t="s">
        <v>153</v>
      </c>
      <c r="E383" s="240" t="s">
        <v>19</v>
      </c>
      <c r="F383" s="241" t="s">
        <v>156</v>
      </c>
      <c r="G383" s="239"/>
      <c r="H383" s="242">
        <v>1</v>
      </c>
      <c r="I383" s="243"/>
      <c r="J383" s="239"/>
      <c r="K383" s="239"/>
      <c r="L383" s="244"/>
      <c r="M383" s="245"/>
      <c r="N383" s="246"/>
      <c r="O383" s="246"/>
      <c r="P383" s="246"/>
      <c r="Q383" s="246"/>
      <c r="R383" s="246"/>
      <c r="S383" s="246"/>
      <c r="T383" s="247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8" t="s">
        <v>153</v>
      </c>
      <c r="AU383" s="248" t="s">
        <v>82</v>
      </c>
      <c r="AV383" s="14" t="s">
        <v>149</v>
      </c>
      <c r="AW383" s="14" t="s">
        <v>33</v>
      </c>
      <c r="AX383" s="14" t="s">
        <v>80</v>
      </c>
      <c r="AY383" s="248" t="s">
        <v>142</v>
      </c>
    </row>
    <row r="384" s="2" customFormat="1" ht="16.5" customHeight="1">
      <c r="A384" s="41"/>
      <c r="B384" s="42"/>
      <c r="C384" s="260" t="s">
        <v>646</v>
      </c>
      <c r="D384" s="260" t="s">
        <v>341</v>
      </c>
      <c r="E384" s="261" t="s">
        <v>647</v>
      </c>
      <c r="F384" s="262" t="s">
        <v>648</v>
      </c>
      <c r="G384" s="263" t="s">
        <v>190</v>
      </c>
      <c r="H384" s="264">
        <v>1</v>
      </c>
      <c r="I384" s="265"/>
      <c r="J384" s="266">
        <f>ROUND(I384*H384,2)</f>
        <v>0</v>
      </c>
      <c r="K384" s="262" t="s">
        <v>19</v>
      </c>
      <c r="L384" s="267"/>
      <c r="M384" s="268" t="s">
        <v>19</v>
      </c>
      <c r="N384" s="269" t="s">
        <v>43</v>
      </c>
      <c r="O384" s="87"/>
      <c r="P384" s="217">
        <f>O384*H384</f>
        <v>0</v>
      </c>
      <c r="Q384" s="217">
        <v>1.48</v>
      </c>
      <c r="R384" s="217">
        <f>Q384*H384</f>
        <v>1.48</v>
      </c>
      <c r="S384" s="217">
        <v>0</v>
      </c>
      <c r="T384" s="218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9" t="s">
        <v>193</v>
      </c>
      <c r="AT384" s="219" t="s">
        <v>341</v>
      </c>
      <c r="AU384" s="219" t="s">
        <v>82</v>
      </c>
      <c r="AY384" s="20" t="s">
        <v>142</v>
      </c>
      <c r="BE384" s="220">
        <f>IF(N384="základní",J384,0)</f>
        <v>0</v>
      </c>
      <c r="BF384" s="220">
        <f>IF(N384="snížená",J384,0)</f>
        <v>0</v>
      </c>
      <c r="BG384" s="220">
        <f>IF(N384="zákl. přenesená",J384,0)</f>
        <v>0</v>
      </c>
      <c r="BH384" s="220">
        <f>IF(N384="sníž. přenesená",J384,0)</f>
        <v>0</v>
      </c>
      <c r="BI384" s="220">
        <f>IF(N384="nulová",J384,0)</f>
        <v>0</v>
      </c>
      <c r="BJ384" s="20" t="s">
        <v>80</v>
      </c>
      <c r="BK384" s="220">
        <f>ROUND(I384*H384,2)</f>
        <v>0</v>
      </c>
      <c r="BL384" s="20" t="s">
        <v>149</v>
      </c>
      <c r="BM384" s="219" t="s">
        <v>649</v>
      </c>
    </row>
    <row r="385" s="2" customFormat="1" ht="16.5" customHeight="1">
      <c r="A385" s="41"/>
      <c r="B385" s="42"/>
      <c r="C385" s="208" t="s">
        <v>650</v>
      </c>
      <c r="D385" s="208" t="s">
        <v>144</v>
      </c>
      <c r="E385" s="209" t="s">
        <v>651</v>
      </c>
      <c r="F385" s="210" t="s">
        <v>652</v>
      </c>
      <c r="G385" s="211" t="s">
        <v>190</v>
      </c>
      <c r="H385" s="212">
        <v>1</v>
      </c>
      <c r="I385" s="213"/>
      <c r="J385" s="214">
        <f>ROUND(I385*H385,2)</f>
        <v>0</v>
      </c>
      <c r="K385" s="210" t="s">
        <v>148</v>
      </c>
      <c r="L385" s="47"/>
      <c r="M385" s="215" t="s">
        <v>19</v>
      </c>
      <c r="N385" s="216" t="s">
        <v>43</v>
      </c>
      <c r="O385" s="87"/>
      <c r="P385" s="217">
        <f>O385*H385</f>
        <v>0</v>
      </c>
      <c r="Q385" s="217">
        <v>0.039269999999999999</v>
      </c>
      <c r="R385" s="217">
        <f>Q385*H385</f>
        <v>0.039269999999999999</v>
      </c>
      <c r="S385" s="217">
        <v>0</v>
      </c>
      <c r="T385" s="218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19" t="s">
        <v>149</v>
      </c>
      <c r="AT385" s="219" t="s">
        <v>144</v>
      </c>
      <c r="AU385" s="219" t="s">
        <v>82</v>
      </c>
      <c r="AY385" s="20" t="s">
        <v>142</v>
      </c>
      <c r="BE385" s="220">
        <f>IF(N385="základní",J385,0)</f>
        <v>0</v>
      </c>
      <c r="BF385" s="220">
        <f>IF(N385="snížená",J385,0)</f>
        <v>0</v>
      </c>
      <c r="BG385" s="220">
        <f>IF(N385="zákl. přenesená",J385,0)</f>
        <v>0</v>
      </c>
      <c r="BH385" s="220">
        <f>IF(N385="sníž. přenesená",J385,0)</f>
        <v>0</v>
      </c>
      <c r="BI385" s="220">
        <f>IF(N385="nulová",J385,0)</f>
        <v>0</v>
      </c>
      <c r="BJ385" s="20" t="s">
        <v>80</v>
      </c>
      <c r="BK385" s="220">
        <f>ROUND(I385*H385,2)</f>
        <v>0</v>
      </c>
      <c r="BL385" s="20" t="s">
        <v>149</v>
      </c>
      <c r="BM385" s="219" t="s">
        <v>653</v>
      </c>
    </row>
    <row r="386" s="2" customFormat="1">
      <c r="A386" s="41"/>
      <c r="B386" s="42"/>
      <c r="C386" s="43"/>
      <c r="D386" s="221" t="s">
        <v>151</v>
      </c>
      <c r="E386" s="43"/>
      <c r="F386" s="222" t="s">
        <v>654</v>
      </c>
      <c r="G386" s="43"/>
      <c r="H386" s="43"/>
      <c r="I386" s="223"/>
      <c r="J386" s="43"/>
      <c r="K386" s="43"/>
      <c r="L386" s="47"/>
      <c r="M386" s="224"/>
      <c r="N386" s="225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151</v>
      </c>
      <c r="AU386" s="20" t="s">
        <v>82</v>
      </c>
    </row>
    <row r="387" s="15" customFormat="1">
      <c r="A387" s="15"/>
      <c r="B387" s="249"/>
      <c r="C387" s="250"/>
      <c r="D387" s="228" t="s">
        <v>153</v>
      </c>
      <c r="E387" s="251" t="s">
        <v>19</v>
      </c>
      <c r="F387" s="252" t="s">
        <v>431</v>
      </c>
      <c r="G387" s="250"/>
      <c r="H387" s="251" t="s">
        <v>19</v>
      </c>
      <c r="I387" s="253"/>
      <c r="J387" s="250"/>
      <c r="K387" s="250"/>
      <c r="L387" s="254"/>
      <c r="M387" s="255"/>
      <c r="N387" s="256"/>
      <c r="O387" s="256"/>
      <c r="P387" s="256"/>
      <c r="Q387" s="256"/>
      <c r="R387" s="256"/>
      <c r="S387" s="256"/>
      <c r="T387" s="257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58" t="s">
        <v>153</v>
      </c>
      <c r="AU387" s="258" t="s">
        <v>82</v>
      </c>
      <c r="AV387" s="15" t="s">
        <v>80</v>
      </c>
      <c r="AW387" s="15" t="s">
        <v>33</v>
      </c>
      <c r="AX387" s="15" t="s">
        <v>72</v>
      </c>
      <c r="AY387" s="258" t="s">
        <v>142</v>
      </c>
    </row>
    <row r="388" s="13" customFormat="1">
      <c r="A388" s="13"/>
      <c r="B388" s="226"/>
      <c r="C388" s="227"/>
      <c r="D388" s="228" t="s">
        <v>153</v>
      </c>
      <c r="E388" s="229" t="s">
        <v>19</v>
      </c>
      <c r="F388" s="230" t="s">
        <v>617</v>
      </c>
      <c r="G388" s="227"/>
      <c r="H388" s="231">
        <v>1</v>
      </c>
      <c r="I388" s="232"/>
      <c r="J388" s="227"/>
      <c r="K388" s="227"/>
      <c r="L388" s="233"/>
      <c r="M388" s="234"/>
      <c r="N388" s="235"/>
      <c r="O388" s="235"/>
      <c r="P388" s="235"/>
      <c r="Q388" s="235"/>
      <c r="R388" s="235"/>
      <c r="S388" s="235"/>
      <c r="T388" s="23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7" t="s">
        <v>153</v>
      </c>
      <c r="AU388" s="237" t="s">
        <v>82</v>
      </c>
      <c r="AV388" s="13" t="s">
        <v>82</v>
      </c>
      <c r="AW388" s="13" t="s">
        <v>33</v>
      </c>
      <c r="AX388" s="13" t="s">
        <v>72</v>
      </c>
      <c r="AY388" s="237" t="s">
        <v>142</v>
      </c>
    </row>
    <row r="389" s="14" customFormat="1">
      <c r="A389" s="14"/>
      <c r="B389" s="238"/>
      <c r="C389" s="239"/>
      <c r="D389" s="228" t="s">
        <v>153</v>
      </c>
      <c r="E389" s="240" t="s">
        <v>19</v>
      </c>
      <c r="F389" s="241" t="s">
        <v>156</v>
      </c>
      <c r="G389" s="239"/>
      <c r="H389" s="242">
        <v>1</v>
      </c>
      <c r="I389" s="243"/>
      <c r="J389" s="239"/>
      <c r="K389" s="239"/>
      <c r="L389" s="244"/>
      <c r="M389" s="245"/>
      <c r="N389" s="246"/>
      <c r="O389" s="246"/>
      <c r="P389" s="246"/>
      <c r="Q389" s="246"/>
      <c r="R389" s="246"/>
      <c r="S389" s="246"/>
      <c r="T389" s="247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8" t="s">
        <v>153</v>
      </c>
      <c r="AU389" s="248" t="s">
        <v>82</v>
      </c>
      <c r="AV389" s="14" t="s">
        <v>149</v>
      </c>
      <c r="AW389" s="14" t="s">
        <v>33</v>
      </c>
      <c r="AX389" s="14" t="s">
        <v>80</v>
      </c>
      <c r="AY389" s="248" t="s">
        <v>142</v>
      </c>
    </row>
    <row r="390" s="2" customFormat="1" ht="16.5" customHeight="1">
      <c r="A390" s="41"/>
      <c r="B390" s="42"/>
      <c r="C390" s="260" t="s">
        <v>655</v>
      </c>
      <c r="D390" s="260" t="s">
        <v>341</v>
      </c>
      <c r="E390" s="261" t="s">
        <v>656</v>
      </c>
      <c r="F390" s="262" t="s">
        <v>657</v>
      </c>
      <c r="G390" s="263" t="s">
        <v>190</v>
      </c>
      <c r="H390" s="264">
        <v>1</v>
      </c>
      <c r="I390" s="265"/>
      <c r="J390" s="266">
        <f>ROUND(I390*H390,2)</f>
        <v>0</v>
      </c>
      <c r="K390" s="262" t="s">
        <v>148</v>
      </c>
      <c r="L390" s="267"/>
      <c r="M390" s="268" t="s">
        <v>19</v>
      </c>
      <c r="N390" s="269" t="s">
        <v>43</v>
      </c>
      <c r="O390" s="87"/>
      <c r="P390" s="217">
        <f>O390*H390</f>
        <v>0</v>
      </c>
      <c r="Q390" s="217">
        <v>0.44900000000000001</v>
      </c>
      <c r="R390" s="217">
        <f>Q390*H390</f>
        <v>0.44900000000000001</v>
      </c>
      <c r="S390" s="217">
        <v>0</v>
      </c>
      <c r="T390" s="218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9" t="s">
        <v>193</v>
      </c>
      <c r="AT390" s="219" t="s">
        <v>341</v>
      </c>
      <c r="AU390" s="219" t="s">
        <v>82</v>
      </c>
      <c r="AY390" s="20" t="s">
        <v>142</v>
      </c>
      <c r="BE390" s="220">
        <f>IF(N390="základní",J390,0)</f>
        <v>0</v>
      </c>
      <c r="BF390" s="220">
        <f>IF(N390="snížená",J390,0)</f>
        <v>0</v>
      </c>
      <c r="BG390" s="220">
        <f>IF(N390="zákl. přenesená",J390,0)</f>
        <v>0</v>
      </c>
      <c r="BH390" s="220">
        <f>IF(N390="sníž. přenesená",J390,0)</f>
        <v>0</v>
      </c>
      <c r="BI390" s="220">
        <f>IF(N390="nulová",J390,0)</f>
        <v>0</v>
      </c>
      <c r="BJ390" s="20" t="s">
        <v>80</v>
      </c>
      <c r="BK390" s="220">
        <f>ROUND(I390*H390,2)</f>
        <v>0</v>
      </c>
      <c r="BL390" s="20" t="s">
        <v>149</v>
      </c>
      <c r="BM390" s="219" t="s">
        <v>658</v>
      </c>
    </row>
    <row r="391" s="2" customFormat="1" ht="16.5" customHeight="1">
      <c r="A391" s="41"/>
      <c r="B391" s="42"/>
      <c r="C391" s="208" t="s">
        <v>659</v>
      </c>
      <c r="D391" s="208" t="s">
        <v>144</v>
      </c>
      <c r="E391" s="209" t="s">
        <v>660</v>
      </c>
      <c r="F391" s="210" t="s">
        <v>661</v>
      </c>
      <c r="G391" s="211" t="s">
        <v>190</v>
      </c>
      <c r="H391" s="212">
        <v>1</v>
      </c>
      <c r="I391" s="213"/>
      <c r="J391" s="214">
        <f>ROUND(I391*H391,2)</f>
        <v>0</v>
      </c>
      <c r="K391" s="210" t="s">
        <v>148</v>
      </c>
      <c r="L391" s="47"/>
      <c r="M391" s="215" t="s">
        <v>19</v>
      </c>
      <c r="N391" s="216" t="s">
        <v>43</v>
      </c>
      <c r="O391" s="87"/>
      <c r="P391" s="217">
        <f>O391*H391</f>
        <v>0</v>
      </c>
      <c r="Q391" s="217">
        <v>0.21734000000000001</v>
      </c>
      <c r="R391" s="217">
        <f>Q391*H391</f>
        <v>0.21734000000000001</v>
      </c>
      <c r="S391" s="217">
        <v>0</v>
      </c>
      <c r="T391" s="218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19" t="s">
        <v>149</v>
      </c>
      <c r="AT391" s="219" t="s">
        <v>144</v>
      </c>
      <c r="AU391" s="219" t="s">
        <v>82</v>
      </c>
      <c r="AY391" s="20" t="s">
        <v>142</v>
      </c>
      <c r="BE391" s="220">
        <f>IF(N391="základní",J391,0)</f>
        <v>0</v>
      </c>
      <c r="BF391" s="220">
        <f>IF(N391="snížená",J391,0)</f>
        <v>0</v>
      </c>
      <c r="BG391" s="220">
        <f>IF(N391="zákl. přenesená",J391,0)</f>
        <v>0</v>
      </c>
      <c r="BH391" s="220">
        <f>IF(N391="sníž. přenesená",J391,0)</f>
        <v>0</v>
      </c>
      <c r="BI391" s="220">
        <f>IF(N391="nulová",J391,0)</f>
        <v>0</v>
      </c>
      <c r="BJ391" s="20" t="s">
        <v>80</v>
      </c>
      <c r="BK391" s="220">
        <f>ROUND(I391*H391,2)</f>
        <v>0</v>
      </c>
      <c r="BL391" s="20" t="s">
        <v>149</v>
      </c>
      <c r="BM391" s="219" t="s">
        <v>662</v>
      </c>
    </row>
    <row r="392" s="2" customFormat="1">
      <c r="A392" s="41"/>
      <c r="B392" s="42"/>
      <c r="C392" s="43"/>
      <c r="D392" s="221" t="s">
        <v>151</v>
      </c>
      <c r="E392" s="43"/>
      <c r="F392" s="222" t="s">
        <v>663</v>
      </c>
      <c r="G392" s="43"/>
      <c r="H392" s="43"/>
      <c r="I392" s="223"/>
      <c r="J392" s="43"/>
      <c r="K392" s="43"/>
      <c r="L392" s="47"/>
      <c r="M392" s="224"/>
      <c r="N392" s="225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151</v>
      </c>
      <c r="AU392" s="20" t="s">
        <v>82</v>
      </c>
    </row>
    <row r="393" s="15" customFormat="1">
      <c r="A393" s="15"/>
      <c r="B393" s="249"/>
      <c r="C393" s="250"/>
      <c r="D393" s="228" t="s">
        <v>153</v>
      </c>
      <c r="E393" s="251" t="s">
        <v>19</v>
      </c>
      <c r="F393" s="252" t="s">
        <v>431</v>
      </c>
      <c r="G393" s="250"/>
      <c r="H393" s="251" t="s">
        <v>19</v>
      </c>
      <c r="I393" s="253"/>
      <c r="J393" s="250"/>
      <c r="K393" s="250"/>
      <c r="L393" s="254"/>
      <c r="M393" s="255"/>
      <c r="N393" s="256"/>
      <c r="O393" s="256"/>
      <c r="P393" s="256"/>
      <c r="Q393" s="256"/>
      <c r="R393" s="256"/>
      <c r="S393" s="256"/>
      <c r="T393" s="257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58" t="s">
        <v>153</v>
      </c>
      <c r="AU393" s="258" t="s">
        <v>82</v>
      </c>
      <c r="AV393" s="15" t="s">
        <v>80</v>
      </c>
      <c r="AW393" s="15" t="s">
        <v>33</v>
      </c>
      <c r="AX393" s="15" t="s">
        <v>72</v>
      </c>
      <c r="AY393" s="258" t="s">
        <v>142</v>
      </c>
    </row>
    <row r="394" s="13" customFormat="1">
      <c r="A394" s="13"/>
      <c r="B394" s="226"/>
      <c r="C394" s="227"/>
      <c r="D394" s="228" t="s">
        <v>153</v>
      </c>
      <c r="E394" s="229" t="s">
        <v>19</v>
      </c>
      <c r="F394" s="230" t="s">
        <v>617</v>
      </c>
      <c r="G394" s="227"/>
      <c r="H394" s="231">
        <v>1</v>
      </c>
      <c r="I394" s="232"/>
      <c r="J394" s="227"/>
      <c r="K394" s="227"/>
      <c r="L394" s="233"/>
      <c r="M394" s="234"/>
      <c r="N394" s="235"/>
      <c r="O394" s="235"/>
      <c r="P394" s="235"/>
      <c r="Q394" s="235"/>
      <c r="R394" s="235"/>
      <c r="S394" s="235"/>
      <c r="T394" s="23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7" t="s">
        <v>153</v>
      </c>
      <c r="AU394" s="237" t="s">
        <v>82</v>
      </c>
      <c r="AV394" s="13" t="s">
        <v>82</v>
      </c>
      <c r="AW394" s="13" t="s">
        <v>33</v>
      </c>
      <c r="AX394" s="13" t="s">
        <v>72</v>
      </c>
      <c r="AY394" s="237" t="s">
        <v>142</v>
      </c>
    </row>
    <row r="395" s="14" customFormat="1">
      <c r="A395" s="14"/>
      <c r="B395" s="238"/>
      <c r="C395" s="239"/>
      <c r="D395" s="228" t="s">
        <v>153</v>
      </c>
      <c r="E395" s="240" t="s">
        <v>19</v>
      </c>
      <c r="F395" s="241" t="s">
        <v>156</v>
      </c>
      <c r="G395" s="239"/>
      <c r="H395" s="242">
        <v>1</v>
      </c>
      <c r="I395" s="243"/>
      <c r="J395" s="239"/>
      <c r="K395" s="239"/>
      <c r="L395" s="244"/>
      <c r="M395" s="245"/>
      <c r="N395" s="246"/>
      <c r="O395" s="246"/>
      <c r="P395" s="246"/>
      <c r="Q395" s="246"/>
      <c r="R395" s="246"/>
      <c r="S395" s="246"/>
      <c r="T395" s="247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8" t="s">
        <v>153</v>
      </c>
      <c r="AU395" s="248" t="s">
        <v>82</v>
      </c>
      <c r="AV395" s="14" t="s">
        <v>149</v>
      </c>
      <c r="AW395" s="14" t="s">
        <v>33</v>
      </c>
      <c r="AX395" s="14" t="s">
        <v>80</v>
      </c>
      <c r="AY395" s="248" t="s">
        <v>142</v>
      </c>
    </row>
    <row r="396" s="2" customFormat="1" ht="16.5" customHeight="1">
      <c r="A396" s="41"/>
      <c r="B396" s="42"/>
      <c r="C396" s="260" t="s">
        <v>664</v>
      </c>
      <c r="D396" s="260" t="s">
        <v>341</v>
      </c>
      <c r="E396" s="261" t="s">
        <v>665</v>
      </c>
      <c r="F396" s="262" t="s">
        <v>666</v>
      </c>
      <c r="G396" s="263" t="s">
        <v>190</v>
      </c>
      <c r="H396" s="264">
        <v>1</v>
      </c>
      <c r="I396" s="265"/>
      <c r="J396" s="266">
        <f>ROUND(I396*H396,2)</f>
        <v>0</v>
      </c>
      <c r="K396" s="262" t="s">
        <v>148</v>
      </c>
      <c r="L396" s="267"/>
      <c r="M396" s="268" t="s">
        <v>19</v>
      </c>
      <c r="N396" s="269" t="s">
        <v>43</v>
      </c>
      <c r="O396" s="87"/>
      <c r="P396" s="217">
        <f>O396*H396</f>
        <v>0</v>
      </c>
      <c r="Q396" s="217">
        <v>0.059999999999999998</v>
      </c>
      <c r="R396" s="217">
        <f>Q396*H396</f>
        <v>0.059999999999999998</v>
      </c>
      <c r="S396" s="217">
        <v>0</v>
      </c>
      <c r="T396" s="218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9" t="s">
        <v>193</v>
      </c>
      <c r="AT396" s="219" t="s">
        <v>341</v>
      </c>
      <c r="AU396" s="219" t="s">
        <v>82</v>
      </c>
      <c r="AY396" s="20" t="s">
        <v>142</v>
      </c>
      <c r="BE396" s="220">
        <f>IF(N396="základní",J396,0)</f>
        <v>0</v>
      </c>
      <c r="BF396" s="220">
        <f>IF(N396="snížená",J396,0)</f>
        <v>0</v>
      </c>
      <c r="BG396" s="220">
        <f>IF(N396="zákl. přenesená",J396,0)</f>
        <v>0</v>
      </c>
      <c r="BH396" s="220">
        <f>IF(N396="sníž. přenesená",J396,0)</f>
        <v>0</v>
      </c>
      <c r="BI396" s="220">
        <f>IF(N396="nulová",J396,0)</f>
        <v>0</v>
      </c>
      <c r="BJ396" s="20" t="s">
        <v>80</v>
      </c>
      <c r="BK396" s="220">
        <f>ROUND(I396*H396,2)</f>
        <v>0</v>
      </c>
      <c r="BL396" s="20" t="s">
        <v>149</v>
      </c>
      <c r="BM396" s="219" t="s">
        <v>667</v>
      </c>
    </row>
    <row r="397" s="2" customFormat="1" ht="16.5" customHeight="1">
      <c r="A397" s="41"/>
      <c r="B397" s="42"/>
      <c r="C397" s="208" t="s">
        <v>668</v>
      </c>
      <c r="D397" s="208" t="s">
        <v>144</v>
      </c>
      <c r="E397" s="209" t="s">
        <v>669</v>
      </c>
      <c r="F397" s="210" t="s">
        <v>670</v>
      </c>
      <c r="G397" s="211" t="s">
        <v>190</v>
      </c>
      <c r="H397" s="212">
        <v>1</v>
      </c>
      <c r="I397" s="213"/>
      <c r="J397" s="214">
        <f>ROUND(I397*H397,2)</f>
        <v>0</v>
      </c>
      <c r="K397" s="210" t="s">
        <v>148</v>
      </c>
      <c r="L397" s="47"/>
      <c r="M397" s="215" t="s">
        <v>19</v>
      </c>
      <c r="N397" s="216" t="s">
        <v>43</v>
      </c>
      <c r="O397" s="87"/>
      <c r="P397" s="217">
        <f>O397*H397</f>
        <v>0</v>
      </c>
      <c r="Q397" s="217">
        <v>0.21734000000000001</v>
      </c>
      <c r="R397" s="217">
        <f>Q397*H397</f>
        <v>0.21734000000000001</v>
      </c>
      <c r="S397" s="217">
        <v>0</v>
      </c>
      <c r="T397" s="218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19" t="s">
        <v>149</v>
      </c>
      <c r="AT397" s="219" t="s">
        <v>144</v>
      </c>
      <c r="AU397" s="219" t="s">
        <v>82</v>
      </c>
      <c r="AY397" s="20" t="s">
        <v>142</v>
      </c>
      <c r="BE397" s="220">
        <f>IF(N397="základní",J397,0)</f>
        <v>0</v>
      </c>
      <c r="BF397" s="220">
        <f>IF(N397="snížená",J397,0)</f>
        <v>0</v>
      </c>
      <c r="BG397" s="220">
        <f>IF(N397="zákl. přenesená",J397,0)</f>
        <v>0</v>
      </c>
      <c r="BH397" s="220">
        <f>IF(N397="sníž. přenesená",J397,0)</f>
        <v>0</v>
      </c>
      <c r="BI397" s="220">
        <f>IF(N397="nulová",J397,0)</f>
        <v>0</v>
      </c>
      <c r="BJ397" s="20" t="s">
        <v>80</v>
      </c>
      <c r="BK397" s="220">
        <f>ROUND(I397*H397,2)</f>
        <v>0</v>
      </c>
      <c r="BL397" s="20" t="s">
        <v>149</v>
      </c>
      <c r="BM397" s="219" t="s">
        <v>671</v>
      </c>
    </row>
    <row r="398" s="2" customFormat="1">
      <c r="A398" s="41"/>
      <c r="B398" s="42"/>
      <c r="C398" s="43"/>
      <c r="D398" s="221" t="s">
        <v>151</v>
      </c>
      <c r="E398" s="43"/>
      <c r="F398" s="222" t="s">
        <v>672</v>
      </c>
      <c r="G398" s="43"/>
      <c r="H398" s="43"/>
      <c r="I398" s="223"/>
      <c r="J398" s="43"/>
      <c r="K398" s="43"/>
      <c r="L398" s="47"/>
      <c r="M398" s="224"/>
      <c r="N398" s="225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151</v>
      </c>
      <c r="AU398" s="20" t="s">
        <v>82</v>
      </c>
    </row>
    <row r="399" s="13" customFormat="1">
      <c r="A399" s="13"/>
      <c r="B399" s="226"/>
      <c r="C399" s="227"/>
      <c r="D399" s="228" t="s">
        <v>153</v>
      </c>
      <c r="E399" s="229" t="s">
        <v>19</v>
      </c>
      <c r="F399" s="230" t="s">
        <v>673</v>
      </c>
      <c r="G399" s="227"/>
      <c r="H399" s="231">
        <v>1</v>
      </c>
      <c r="I399" s="232"/>
      <c r="J399" s="227"/>
      <c r="K399" s="227"/>
      <c r="L399" s="233"/>
      <c r="M399" s="234"/>
      <c r="N399" s="235"/>
      <c r="O399" s="235"/>
      <c r="P399" s="235"/>
      <c r="Q399" s="235"/>
      <c r="R399" s="235"/>
      <c r="S399" s="235"/>
      <c r="T399" s="236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7" t="s">
        <v>153</v>
      </c>
      <c r="AU399" s="237" t="s">
        <v>82</v>
      </c>
      <c r="AV399" s="13" t="s">
        <v>82</v>
      </c>
      <c r="AW399" s="13" t="s">
        <v>33</v>
      </c>
      <c r="AX399" s="13" t="s">
        <v>80</v>
      </c>
      <c r="AY399" s="237" t="s">
        <v>142</v>
      </c>
    </row>
    <row r="400" s="2" customFormat="1" ht="16.5" customHeight="1">
      <c r="A400" s="41"/>
      <c r="B400" s="42"/>
      <c r="C400" s="260" t="s">
        <v>674</v>
      </c>
      <c r="D400" s="260" t="s">
        <v>341</v>
      </c>
      <c r="E400" s="261" t="s">
        <v>675</v>
      </c>
      <c r="F400" s="262" t="s">
        <v>676</v>
      </c>
      <c r="G400" s="263" t="s">
        <v>190</v>
      </c>
      <c r="H400" s="264">
        <v>1</v>
      </c>
      <c r="I400" s="265"/>
      <c r="J400" s="266">
        <f>ROUND(I400*H400,2)</f>
        <v>0</v>
      </c>
      <c r="K400" s="262" t="s">
        <v>148</v>
      </c>
      <c r="L400" s="267"/>
      <c r="M400" s="268" t="s">
        <v>19</v>
      </c>
      <c r="N400" s="269" t="s">
        <v>43</v>
      </c>
      <c r="O400" s="87"/>
      <c r="P400" s="217">
        <f>O400*H400</f>
        <v>0</v>
      </c>
      <c r="Q400" s="217">
        <v>0.045999999999999999</v>
      </c>
      <c r="R400" s="217">
        <f>Q400*H400</f>
        <v>0.045999999999999999</v>
      </c>
      <c r="S400" s="217">
        <v>0</v>
      </c>
      <c r="T400" s="218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9" t="s">
        <v>193</v>
      </c>
      <c r="AT400" s="219" t="s">
        <v>341</v>
      </c>
      <c r="AU400" s="219" t="s">
        <v>82</v>
      </c>
      <c r="AY400" s="20" t="s">
        <v>142</v>
      </c>
      <c r="BE400" s="220">
        <f>IF(N400="základní",J400,0)</f>
        <v>0</v>
      </c>
      <c r="BF400" s="220">
        <f>IF(N400="snížená",J400,0)</f>
        <v>0</v>
      </c>
      <c r="BG400" s="220">
        <f>IF(N400="zákl. přenesená",J400,0)</f>
        <v>0</v>
      </c>
      <c r="BH400" s="220">
        <f>IF(N400="sníž. přenesená",J400,0)</f>
        <v>0</v>
      </c>
      <c r="BI400" s="220">
        <f>IF(N400="nulová",J400,0)</f>
        <v>0</v>
      </c>
      <c r="BJ400" s="20" t="s">
        <v>80</v>
      </c>
      <c r="BK400" s="220">
        <f>ROUND(I400*H400,2)</f>
        <v>0</v>
      </c>
      <c r="BL400" s="20" t="s">
        <v>149</v>
      </c>
      <c r="BM400" s="219" t="s">
        <v>677</v>
      </c>
    </row>
    <row r="401" s="2" customFormat="1" ht="16.5" customHeight="1">
      <c r="A401" s="41"/>
      <c r="B401" s="42"/>
      <c r="C401" s="208" t="s">
        <v>678</v>
      </c>
      <c r="D401" s="208" t="s">
        <v>144</v>
      </c>
      <c r="E401" s="209" t="s">
        <v>679</v>
      </c>
      <c r="F401" s="210" t="s">
        <v>680</v>
      </c>
      <c r="G401" s="211" t="s">
        <v>190</v>
      </c>
      <c r="H401" s="212">
        <v>1</v>
      </c>
      <c r="I401" s="213"/>
      <c r="J401" s="214">
        <f>ROUND(I401*H401,2)</f>
        <v>0</v>
      </c>
      <c r="K401" s="210" t="s">
        <v>148</v>
      </c>
      <c r="L401" s="47"/>
      <c r="M401" s="215" t="s">
        <v>19</v>
      </c>
      <c r="N401" s="216" t="s">
        <v>43</v>
      </c>
      <c r="O401" s="87"/>
      <c r="P401" s="217">
        <f>O401*H401</f>
        <v>0</v>
      </c>
      <c r="Q401" s="217">
        <v>0.21734000000000001</v>
      </c>
      <c r="R401" s="217">
        <f>Q401*H401</f>
        <v>0.21734000000000001</v>
      </c>
      <c r="S401" s="217">
        <v>0</v>
      </c>
      <c r="T401" s="218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19" t="s">
        <v>149</v>
      </c>
      <c r="AT401" s="219" t="s">
        <v>144</v>
      </c>
      <c r="AU401" s="219" t="s">
        <v>82</v>
      </c>
      <c r="AY401" s="20" t="s">
        <v>142</v>
      </c>
      <c r="BE401" s="220">
        <f>IF(N401="základní",J401,0)</f>
        <v>0</v>
      </c>
      <c r="BF401" s="220">
        <f>IF(N401="snížená",J401,0)</f>
        <v>0</v>
      </c>
      <c r="BG401" s="220">
        <f>IF(N401="zákl. přenesená",J401,0)</f>
        <v>0</v>
      </c>
      <c r="BH401" s="220">
        <f>IF(N401="sníž. přenesená",J401,0)</f>
        <v>0</v>
      </c>
      <c r="BI401" s="220">
        <f>IF(N401="nulová",J401,0)</f>
        <v>0</v>
      </c>
      <c r="BJ401" s="20" t="s">
        <v>80</v>
      </c>
      <c r="BK401" s="220">
        <f>ROUND(I401*H401,2)</f>
        <v>0</v>
      </c>
      <c r="BL401" s="20" t="s">
        <v>149</v>
      </c>
      <c r="BM401" s="219" t="s">
        <v>681</v>
      </c>
    </row>
    <row r="402" s="2" customFormat="1">
      <c r="A402" s="41"/>
      <c r="B402" s="42"/>
      <c r="C402" s="43"/>
      <c r="D402" s="221" t="s">
        <v>151</v>
      </c>
      <c r="E402" s="43"/>
      <c r="F402" s="222" t="s">
        <v>682</v>
      </c>
      <c r="G402" s="43"/>
      <c r="H402" s="43"/>
      <c r="I402" s="223"/>
      <c r="J402" s="43"/>
      <c r="K402" s="43"/>
      <c r="L402" s="47"/>
      <c r="M402" s="224"/>
      <c r="N402" s="225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151</v>
      </c>
      <c r="AU402" s="20" t="s">
        <v>82</v>
      </c>
    </row>
    <row r="403" s="2" customFormat="1" ht="16.5" customHeight="1">
      <c r="A403" s="41"/>
      <c r="B403" s="42"/>
      <c r="C403" s="260" t="s">
        <v>683</v>
      </c>
      <c r="D403" s="260" t="s">
        <v>341</v>
      </c>
      <c r="E403" s="261" t="s">
        <v>684</v>
      </c>
      <c r="F403" s="262" t="s">
        <v>685</v>
      </c>
      <c r="G403" s="263" t="s">
        <v>190</v>
      </c>
      <c r="H403" s="264">
        <v>1</v>
      </c>
      <c r="I403" s="265"/>
      <c r="J403" s="266">
        <f>ROUND(I403*H403,2)</f>
        <v>0</v>
      </c>
      <c r="K403" s="262" t="s">
        <v>19</v>
      </c>
      <c r="L403" s="267"/>
      <c r="M403" s="268" t="s">
        <v>19</v>
      </c>
      <c r="N403" s="269" t="s">
        <v>43</v>
      </c>
      <c r="O403" s="87"/>
      <c r="P403" s="217">
        <f>O403*H403</f>
        <v>0</v>
      </c>
      <c r="Q403" s="217">
        <v>0.158</v>
      </c>
      <c r="R403" s="217">
        <f>Q403*H403</f>
        <v>0.158</v>
      </c>
      <c r="S403" s="217">
        <v>0</v>
      </c>
      <c r="T403" s="218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9" t="s">
        <v>193</v>
      </c>
      <c r="AT403" s="219" t="s">
        <v>341</v>
      </c>
      <c r="AU403" s="219" t="s">
        <v>82</v>
      </c>
      <c r="AY403" s="20" t="s">
        <v>142</v>
      </c>
      <c r="BE403" s="220">
        <f>IF(N403="základní",J403,0)</f>
        <v>0</v>
      </c>
      <c r="BF403" s="220">
        <f>IF(N403="snížená",J403,0)</f>
        <v>0</v>
      </c>
      <c r="BG403" s="220">
        <f>IF(N403="zákl. přenesená",J403,0)</f>
        <v>0</v>
      </c>
      <c r="BH403" s="220">
        <f>IF(N403="sníž. přenesená",J403,0)</f>
        <v>0</v>
      </c>
      <c r="BI403" s="220">
        <f>IF(N403="nulová",J403,0)</f>
        <v>0</v>
      </c>
      <c r="BJ403" s="20" t="s">
        <v>80</v>
      </c>
      <c r="BK403" s="220">
        <f>ROUND(I403*H403,2)</f>
        <v>0</v>
      </c>
      <c r="BL403" s="20" t="s">
        <v>149</v>
      </c>
      <c r="BM403" s="219" t="s">
        <v>686</v>
      </c>
    </row>
    <row r="404" s="13" customFormat="1">
      <c r="A404" s="13"/>
      <c r="B404" s="226"/>
      <c r="C404" s="227"/>
      <c r="D404" s="228" t="s">
        <v>153</v>
      </c>
      <c r="E404" s="229" t="s">
        <v>19</v>
      </c>
      <c r="F404" s="230" t="s">
        <v>687</v>
      </c>
      <c r="G404" s="227"/>
      <c r="H404" s="231">
        <v>1</v>
      </c>
      <c r="I404" s="232"/>
      <c r="J404" s="227"/>
      <c r="K404" s="227"/>
      <c r="L404" s="233"/>
      <c r="M404" s="234"/>
      <c r="N404" s="235"/>
      <c r="O404" s="235"/>
      <c r="P404" s="235"/>
      <c r="Q404" s="235"/>
      <c r="R404" s="235"/>
      <c r="S404" s="235"/>
      <c r="T404" s="236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7" t="s">
        <v>153</v>
      </c>
      <c r="AU404" s="237" t="s">
        <v>82</v>
      </c>
      <c r="AV404" s="13" t="s">
        <v>82</v>
      </c>
      <c r="AW404" s="13" t="s">
        <v>33</v>
      </c>
      <c r="AX404" s="13" t="s">
        <v>80</v>
      </c>
      <c r="AY404" s="237" t="s">
        <v>142</v>
      </c>
    </row>
    <row r="405" s="2" customFormat="1" ht="16.5" customHeight="1">
      <c r="A405" s="41"/>
      <c r="B405" s="42"/>
      <c r="C405" s="208" t="s">
        <v>688</v>
      </c>
      <c r="D405" s="208" t="s">
        <v>144</v>
      </c>
      <c r="E405" s="209" t="s">
        <v>689</v>
      </c>
      <c r="F405" s="210" t="s">
        <v>690</v>
      </c>
      <c r="G405" s="211" t="s">
        <v>190</v>
      </c>
      <c r="H405" s="212">
        <v>2</v>
      </c>
      <c r="I405" s="213"/>
      <c r="J405" s="214">
        <f>ROUND(I405*H405,2)</f>
        <v>0</v>
      </c>
      <c r="K405" s="210" t="s">
        <v>148</v>
      </c>
      <c r="L405" s="47"/>
      <c r="M405" s="215" t="s">
        <v>19</v>
      </c>
      <c r="N405" s="216" t="s">
        <v>43</v>
      </c>
      <c r="O405" s="87"/>
      <c r="P405" s="217">
        <f>O405*H405</f>
        <v>0</v>
      </c>
      <c r="Q405" s="217">
        <v>0.12303</v>
      </c>
      <c r="R405" s="217">
        <f>Q405*H405</f>
        <v>0.24606</v>
      </c>
      <c r="S405" s="217">
        <v>0</v>
      </c>
      <c r="T405" s="218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19" t="s">
        <v>149</v>
      </c>
      <c r="AT405" s="219" t="s">
        <v>144</v>
      </c>
      <c r="AU405" s="219" t="s">
        <v>82</v>
      </c>
      <c r="AY405" s="20" t="s">
        <v>142</v>
      </c>
      <c r="BE405" s="220">
        <f>IF(N405="základní",J405,0)</f>
        <v>0</v>
      </c>
      <c r="BF405" s="220">
        <f>IF(N405="snížená",J405,0)</f>
        <v>0</v>
      </c>
      <c r="BG405" s="220">
        <f>IF(N405="zákl. přenesená",J405,0)</f>
        <v>0</v>
      </c>
      <c r="BH405" s="220">
        <f>IF(N405="sníž. přenesená",J405,0)</f>
        <v>0</v>
      </c>
      <c r="BI405" s="220">
        <f>IF(N405="nulová",J405,0)</f>
        <v>0</v>
      </c>
      <c r="BJ405" s="20" t="s">
        <v>80</v>
      </c>
      <c r="BK405" s="220">
        <f>ROUND(I405*H405,2)</f>
        <v>0</v>
      </c>
      <c r="BL405" s="20" t="s">
        <v>149</v>
      </c>
      <c r="BM405" s="219" t="s">
        <v>691</v>
      </c>
    </row>
    <row r="406" s="2" customFormat="1">
      <c r="A406" s="41"/>
      <c r="B406" s="42"/>
      <c r="C406" s="43"/>
      <c r="D406" s="221" t="s">
        <v>151</v>
      </c>
      <c r="E406" s="43"/>
      <c r="F406" s="222" t="s">
        <v>692</v>
      </c>
      <c r="G406" s="43"/>
      <c r="H406" s="43"/>
      <c r="I406" s="223"/>
      <c r="J406" s="43"/>
      <c r="K406" s="43"/>
      <c r="L406" s="47"/>
      <c r="M406" s="224"/>
      <c r="N406" s="225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20" t="s">
        <v>151</v>
      </c>
      <c r="AU406" s="20" t="s">
        <v>82</v>
      </c>
    </row>
    <row r="407" s="2" customFormat="1" ht="16.5" customHeight="1">
      <c r="A407" s="41"/>
      <c r="B407" s="42"/>
      <c r="C407" s="260" t="s">
        <v>693</v>
      </c>
      <c r="D407" s="260" t="s">
        <v>341</v>
      </c>
      <c r="E407" s="261" t="s">
        <v>694</v>
      </c>
      <c r="F407" s="262" t="s">
        <v>695</v>
      </c>
      <c r="G407" s="263" t="s">
        <v>190</v>
      </c>
      <c r="H407" s="264">
        <v>2</v>
      </c>
      <c r="I407" s="265"/>
      <c r="J407" s="266">
        <f>ROUND(I407*H407,2)</f>
        <v>0</v>
      </c>
      <c r="K407" s="262" t="s">
        <v>19</v>
      </c>
      <c r="L407" s="267"/>
      <c r="M407" s="268" t="s">
        <v>19</v>
      </c>
      <c r="N407" s="269" t="s">
        <v>43</v>
      </c>
      <c r="O407" s="87"/>
      <c r="P407" s="217">
        <f>O407*H407</f>
        <v>0</v>
      </c>
      <c r="Q407" s="217">
        <v>0.011299999999999999</v>
      </c>
      <c r="R407" s="217">
        <f>Q407*H407</f>
        <v>0.022599999999999999</v>
      </c>
      <c r="S407" s="217">
        <v>0</v>
      </c>
      <c r="T407" s="218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19" t="s">
        <v>193</v>
      </c>
      <c r="AT407" s="219" t="s">
        <v>341</v>
      </c>
      <c r="AU407" s="219" t="s">
        <v>82</v>
      </c>
      <c r="AY407" s="20" t="s">
        <v>142</v>
      </c>
      <c r="BE407" s="220">
        <f>IF(N407="základní",J407,0)</f>
        <v>0</v>
      </c>
      <c r="BF407" s="220">
        <f>IF(N407="snížená",J407,0)</f>
        <v>0</v>
      </c>
      <c r="BG407" s="220">
        <f>IF(N407="zákl. přenesená",J407,0)</f>
        <v>0</v>
      </c>
      <c r="BH407" s="220">
        <f>IF(N407="sníž. přenesená",J407,0)</f>
        <v>0</v>
      </c>
      <c r="BI407" s="220">
        <f>IF(N407="nulová",J407,0)</f>
        <v>0</v>
      </c>
      <c r="BJ407" s="20" t="s">
        <v>80</v>
      </c>
      <c r="BK407" s="220">
        <f>ROUND(I407*H407,2)</f>
        <v>0</v>
      </c>
      <c r="BL407" s="20" t="s">
        <v>149</v>
      </c>
      <c r="BM407" s="219" t="s">
        <v>696</v>
      </c>
    </row>
    <row r="408" s="2" customFormat="1" ht="16.5" customHeight="1">
      <c r="A408" s="41"/>
      <c r="B408" s="42"/>
      <c r="C408" s="260" t="s">
        <v>697</v>
      </c>
      <c r="D408" s="260" t="s">
        <v>341</v>
      </c>
      <c r="E408" s="261" t="s">
        <v>698</v>
      </c>
      <c r="F408" s="262" t="s">
        <v>699</v>
      </c>
      <c r="G408" s="263" t="s">
        <v>190</v>
      </c>
      <c r="H408" s="264">
        <v>2</v>
      </c>
      <c r="I408" s="265"/>
      <c r="J408" s="266">
        <f>ROUND(I408*H408,2)</f>
        <v>0</v>
      </c>
      <c r="K408" s="262" t="s">
        <v>19</v>
      </c>
      <c r="L408" s="267"/>
      <c r="M408" s="268" t="s">
        <v>19</v>
      </c>
      <c r="N408" s="269" t="s">
        <v>43</v>
      </c>
      <c r="O408" s="87"/>
      <c r="P408" s="217">
        <f>O408*H408</f>
        <v>0</v>
      </c>
      <c r="Q408" s="217">
        <v>0.00064999999999999997</v>
      </c>
      <c r="R408" s="217">
        <f>Q408*H408</f>
        <v>0.0012999999999999999</v>
      </c>
      <c r="S408" s="217">
        <v>0</v>
      </c>
      <c r="T408" s="218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19" t="s">
        <v>193</v>
      </c>
      <c r="AT408" s="219" t="s">
        <v>341</v>
      </c>
      <c r="AU408" s="219" t="s">
        <v>82</v>
      </c>
      <c r="AY408" s="20" t="s">
        <v>142</v>
      </c>
      <c r="BE408" s="220">
        <f>IF(N408="základní",J408,0)</f>
        <v>0</v>
      </c>
      <c r="BF408" s="220">
        <f>IF(N408="snížená",J408,0)</f>
        <v>0</v>
      </c>
      <c r="BG408" s="220">
        <f>IF(N408="zákl. přenesená",J408,0)</f>
        <v>0</v>
      </c>
      <c r="BH408" s="220">
        <f>IF(N408="sníž. přenesená",J408,0)</f>
        <v>0</v>
      </c>
      <c r="BI408" s="220">
        <f>IF(N408="nulová",J408,0)</f>
        <v>0</v>
      </c>
      <c r="BJ408" s="20" t="s">
        <v>80</v>
      </c>
      <c r="BK408" s="220">
        <f>ROUND(I408*H408,2)</f>
        <v>0</v>
      </c>
      <c r="BL408" s="20" t="s">
        <v>149</v>
      </c>
      <c r="BM408" s="219" t="s">
        <v>700</v>
      </c>
    </row>
    <row r="409" s="2" customFormat="1" ht="16.5" customHeight="1">
      <c r="A409" s="41"/>
      <c r="B409" s="42"/>
      <c r="C409" s="208" t="s">
        <v>701</v>
      </c>
      <c r="D409" s="208" t="s">
        <v>144</v>
      </c>
      <c r="E409" s="209" t="s">
        <v>702</v>
      </c>
      <c r="F409" s="210" t="s">
        <v>703</v>
      </c>
      <c r="G409" s="211" t="s">
        <v>190</v>
      </c>
      <c r="H409" s="212">
        <v>1</v>
      </c>
      <c r="I409" s="213"/>
      <c r="J409" s="214">
        <f>ROUND(I409*H409,2)</f>
        <v>0</v>
      </c>
      <c r="K409" s="210" t="s">
        <v>148</v>
      </c>
      <c r="L409" s="47"/>
      <c r="M409" s="215" t="s">
        <v>19</v>
      </c>
      <c r="N409" s="216" t="s">
        <v>43</v>
      </c>
      <c r="O409" s="87"/>
      <c r="P409" s="217">
        <f>O409*H409</f>
        <v>0</v>
      </c>
      <c r="Q409" s="217">
        <v>0.32906000000000002</v>
      </c>
      <c r="R409" s="217">
        <f>Q409*H409</f>
        <v>0.32906000000000002</v>
      </c>
      <c r="S409" s="217">
        <v>0</v>
      </c>
      <c r="T409" s="218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9" t="s">
        <v>149</v>
      </c>
      <c r="AT409" s="219" t="s">
        <v>144</v>
      </c>
      <c r="AU409" s="219" t="s">
        <v>82</v>
      </c>
      <c r="AY409" s="20" t="s">
        <v>142</v>
      </c>
      <c r="BE409" s="220">
        <f>IF(N409="základní",J409,0)</f>
        <v>0</v>
      </c>
      <c r="BF409" s="220">
        <f>IF(N409="snížená",J409,0)</f>
        <v>0</v>
      </c>
      <c r="BG409" s="220">
        <f>IF(N409="zákl. přenesená",J409,0)</f>
        <v>0</v>
      </c>
      <c r="BH409" s="220">
        <f>IF(N409="sníž. přenesená",J409,0)</f>
        <v>0</v>
      </c>
      <c r="BI409" s="220">
        <f>IF(N409="nulová",J409,0)</f>
        <v>0</v>
      </c>
      <c r="BJ409" s="20" t="s">
        <v>80</v>
      </c>
      <c r="BK409" s="220">
        <f>ROUND(I409*H409,2)</f>
        <v>0</v>
      </c>
      <c r="BL409" s="20" t="s">
        <v>149</v>
      </c>
      <c r="BM409" s="219" t="s">
        <v>704</v>
      </c>
    </row>
    <row r="410" s="2" customFormat="1">
      <c r="A410" s="41"/>
      <c r="B410" s="42"/>
      <c r="C410" s="43"/>
      <c r="D410" s="221" t="s">
        <v>151</v>
      </c>
      <c r="E410" s="43"/>
      <c r="F410" s="222" t="s">
        <v>705</v>
      </c>
      <c r="G410" s="43"/>
      <c r="H410" s="43"/>
      <c r="I410" s="223"/>
      <c r="J410" s="43"/>
      <c r="K410" s="43"/>
      <c r="L410" s="47"/>
      <c r="M410" s="224"/>
      <c r="N410" s="225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151</v>
      </c>
      <c r="AU410" s="20" t="s">
        <v>82</v>
      </c>
    </row>
    <row r="411" s="2" customFormat="1" ht="16.5" customHeight="1">
      <c r="A411" s="41"/>
      <c r="B411" s="42"/>
      <c r="C411" s="260" t="s">
        <v>706</v>
      </c>
      <c r="D411" s="260" t="s">
        <v>341</v>
      </c>
      <c r="E411" s="261" t="s">
        <v>707</v>
      </c>
      <c r="F411" s="262" t="s">
        <v>708</v>
      </c>
      <c r="G411" s="263" t="s">
        <v>190</v>
      </c>
      <c r="H411" s="264">
        <v>1</v>
      </c>
      <c r="I411" s="265"/>
      <c r="J411" s="266">
        <f>ROUND(I411*H411,2)</f>
        <v>0</v>
      </c>
      <c r="K411" s="262" t="s">
        <v>19</v>
      </c>
      <c r="L411" s="267"/>
      <c r="M411" s="268" t="s">
        <v>19</v>
      </c>
      <c r="N411" s="269" t="s">
        <v>43</v>
      </c>
      <c r="O411" s="87"/>
      <c r="P411" s="217">
        <f>O411*H411</f>
        <v>0</v>
      </c>
      <c r="Q411" s="217">
        <v>0.021000000000000001</v>
      </c>
      <c r="R411" s="217">
        <f>Q411*H411</f>
        <v>0.021000000000000001</v>
      </c>
      <c r="S411" s="217">
        <v>0</v>
      </c>
      <c r="T411" s="218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19" t="s">
        <v>193</v>
      </c>
      <c r="AT411" s="219" t="s">
        <v>341</v>
      </c>
      <c r="AU411" s="219" t="s">
        <v>82</v>
      </c>
      <c r="AY411" s="20" t="s">
        <v>142</v>
      </c>
      <c r="BE411" s="220">
        <f>IF(N411="základní",J411,0)</f>
        <v>0</v>
      </c>
      <c r="BF411" s="220">
        <f>IF(N411="snížená",J411,0)</f>
        <v>0</v>
      </c>
      <c r="BG411" s="220">
        <f>IF(N411="zákl. přenesená",J411,0)</f>
        <v>0</v>
      </c>
      <c r="BH411" s="220">
        <f>IF(N411="sníž. přenesená",J411,0)</f>
        <v>0</v>
      </c>
      <c r="BI411" s="220">
        <f>IF(N411="nulová",J411,0)</f>
        <v>0</v>
      </c>
      <c r="BJ411" s="20" t="s">
        <v>80</v>
      </c>
      <c r="BK411" s="220">
        <f>ROUND(I411*H411,2)</f>
        <v>0</v>
      </c>
      <c r="BL411" s="20" t="s">
        <v>149</v>
      </c>
      <c r="BM411" s="219" t="s">
        <v>709</v>
      </c>
    </row>
    <row r="412" s="2" customFormat="1" ht="16.5" customHeight="1">
      <c r="A412" s="41"/>
      <c r="B412" s="42"/>
      <c r="C412" s="260" t="s">
        <v>710</v>
      </c>
      <c r="D412" s="260" t="s">
        <v>341</v>
      </c>
      <c r="E412" s="261" t="s">
        <v>711</v>
      </c>
      <c r="F412" s="262" t="s">
        <v>712</v>
      </c>
      <c r="G412" s="263" t="s">
        <v>190</v>
      </c>
      <c r="H412" s="264">
        <v>1</v>
      </c>
      <c r="I412" s="265"/>
      <c r="J412" s="266">
        <f>ROUND(I412*H412,2)</f>
        <v>0</v>
      </c>
      <c r="K412" s="262" t="s">
        <v>19</v>
      </c>
      <c r="L412" s="267"/>
      <c r="M412" s="268" t="s">
        <v>19</v>
      </c>
      <c r="N412" s="269" t="s">
        <v>43</v>
      </c>
      <c r="O412" s="87"/>
      <c r="P412" s="217">
        <f>O412*H412</f>
        <v>0</v>
      </c>
      <c r="Q412" s="217">
        <v>0.001</v>
      </c>
      <c r="R412" s="217">
        <f>Q412*H412</f>
        <v>0.001</v>
      </c>
      <c r="S412" s="217">
        <v>0</v>
      </c>
      <c r="T412" s="218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19" t="s">
        <v>193</v>
      </c>
      <c r="AT412" s="219" t="s">
        <v>341</v>
      </c>
      <c r="AU412" s="219" t="s">
        <v>82</v>
      </c>
      <c r="AY412" s="20" t="s">
        <v>142</v>
      </c>
      <c r="BE412" s="220">
        <f>IF(N412="základní",J412,0)</f>
        <v>0</v>
      </c>
      <c r="BF412" s="220">
        <f>IF(N412="snížená",J412,0)</f>
        <v>0</v>
      </c>
      <c r="BG412" s="220">
        <f>IF(N412="zákl. přenesená",J412,0)</f>
        <v>0</v>
      </c>
      <c r="BH412" s="220">
        <f>IF(N412="sníž. přenesená",J412,0)</f>
        <v>0</v>
      </c>
      <c r="BI412" s="220">
        <f>IF(N412="nulová",J412,0)</f>
        <v>0</v>
      </c>
      <c r="BJ412" s="20" t="s">
        <v>80</v>
      </c>
      <c r="BK412" s="220">
        <f>ROUND(I412*H412,2)</f>
        <v>0</v>
      </c>
      <c r="BL412" s="20" t="s">
        <v>149</v>
      </c>
      <c r="BM412" s="219" t="s">
        <v>713</v>
      </c>
    </row>
    <row r="413" s="2" customFormat="1" ht="16.5" customHeight="1">
      <c r="A413" s="41"/>
      <c r="B413" s="42"/>
      <c r="C413" s="208" t="s">
        <v>714</v>
      </c>
      <c r="D413" s="208" t="s">
        <v>144</v>
      </c>
      <c r="E413" s="209" t="s">
        <v>715</v>
      </c>
      <c r="F413" s="210" t="s">
        <v>716</v>
      </c>
      <c r="G413" s="211" t="s">
        <v>190</v>
      </c>
      <c r="H413" s="212">
        <v>2</v>
      </c>
      <c r="I413" s="213"/>
      <c r="J413" s="214">
        <f>ROUND(I413*H413,2)</f>
        <v>0</v>
      </c>
      <c r="K413" s="210" t="s">
        <v>148</v>
      </c>
      <c r="L413" s="47"/>
      <c r="M413" s="215" t="s">
        <v>19</v>
      </c>
      <c r="N413" s="216" t="s">
        <v>43</v>
      </c>
      <c r="O413" s="87"/>
      <c r="P413" s="217">
        <f>O413*H413</f>
        <v>0</v>
      </c>
      <c r="Q413" s="217">
        <v>0.00031</v>
      </c>
      <c r="R413" s="217">
        <f>Q413*H413</f>
        <v>0.00062</v>
      </c>
      <c r="S413" s="217">
        <v>0</v>
      </c>
      <c r="T413" s="218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9" t="s">
        <v>149</v>
      </c>
      <c r="AT413" s="219" t="s">
        <v>144</v>
      </c>
      <c r="AU413" s="219" t="s">
        <v>82</v>
      </c>
      <c r="AY413" s="20" t="s">
        <v>142</v>
      </c>
      <c r="BE413" s="220">
        <f>IF(N413="základní",J413,0)</f>
        <v>0</v>
      </c>
      <c r="BF413" s="220">
        <f>IF(N413="snížená",J413,0)</f>
        <v>0</v>
      </c>
      <c r="BG413" s="220">
        <f>IF(N413="zákl. přenesená",J413,0)</f>
        <v>0</v>
      </c>
      <c r="BH413" s="220">
        <f>IF(N413="sníž. přenesená",J413,0)</f>
        <v>0</v>
      </c>
      <c r="BI413" s="220">
        <f>IF(N413="nulová",J413,0)</f>
        <v>0</v>
      </c>
      <c r="BJ413" s="20" t="s">
        <v>80</v>
      </c>
      <c r="BK413" s="220">
        <f>ROUND(I413*H413,2)</f>
        <v>0</v>
      </c>
      <c r="BL413" s="20" t="s">
        <v>149</v>
      </c>
      <c r="BM413" s="219" t="s">
        <v>717</v>
      </c>
    </row>
    <row r="414" s="2" customFormat="1">
      <c r="A414" s="41"/>
      <c r="B414" s="42"/>
      <c r="C414" s="43"/>
      <c r="D414" s="221" t="s">
        <v>151</v>
      </c>
      <c r="E414" s="43"/>
      <c r="F414" s="222" t="s">
        <v>718</v>
      </c>
      <c r="G414" s="43"/>
      <c r="H414" s="43"/>
      <c r="I414" s="223"/>
      <c r="J414" s="43"/>
      <c r="K414" s="43"/>
      <c r="L414" s="47"/>
      <c r="M414" s="224"/>
      <c r="N414" s="225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151</v>
      </c>
      <c r="AU414" s="20" t="s">
        <v>82</v>
      </c>
    </row>
    <row r="415" s="2" customFormat="1" ht="16.5" customHeight="1">
      <c r="A415" s="41"/>
      <c r="B415" s="42"/>
      <c r="C415" s="208" t="s">
        <v>719</v>
      </c>
      <c r="D415" s="208" t="s">
        <v>144</v>
      </c>
      <c r="E415" s="209" t="s">
        <v>720</v>
      </c>
      <c r="F415" s="210" t="s">
        <v>721</v>
      </c>
      <c r="G415" s="211" t="s">
        <v>190</v>
      </c>
      <c r="H415" s="212">
        <v>2</v>
      </c>
      <c r="I415" s="213"/>
      <c r="J415" s="214">
        <f>ROUND(I415*H415,2)</f>
        <v>0</v>
      </c>
      <c r="K415" s="210" t="s">
        <v>148</v>
      </c>
      <c r="L415" s="47"/>
      <c r="M415" s="215" t="s">
        <v>19</v>
      </c>
      <c r="N415" s="216" t="s">
        <v>43</v>
      </c>
      <c r="O415" s="87"/>
      <c r="P415" s="217">
        <f>O415*H415</f>
        <v>0</v>
      </c>
      <c r="Q415" s="217">
        <v>0.00016000000000000001</v>
      </c>
      <c r="R415" s="217">
        <f>Q415*H415</f>
        <v>0.00032000000000000003</v>
      </c>
      <c r="S415" s="217">
        <v>0</v>
      </c>
      <c r="T415" s="218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19" t="s">
        <v>149</v>
      </c>
      <c r="AT415" s="219" t="s">
        <v>144</v>
      </c>
      <c r="AU415" s="219" t="s">
        <v>82</v>
      </c>
      <c r="AY415" s="20" t="s">
        <v>142</v>
      </c>
      <c r="BE415" s="220">
        <f>IF(N415="základní",J415,0)</f>
        <v>0</v>
      </c>
      <c r="BF415" s="220">
        <f>IF(N415="snížená",J415,0)</f>
        <v>0</v>
      </c>
      <c r="BG415" s="220">
        <f>IF(N415="zákl. přenesená",J415,0)</f>
        <v>0</v>
      </c>
      <c r="BH415" s="220">
        <f>IF(N415="sníž. přenesená",J415,0)</f>
        <v>0</v>
      </c>
      <c r="BI415" s="220">
        <f>IF(N415="nulová",J415,0)</f>
        <v>0</v>
      </c>
      <c r="BJ415" s="20" t="s">
        <v>80</v>
      </c>
      <c r="BK415" s="220">
        <f>ROUND(I415*H415,2)</f>
        <v>0</v>
      </c>
      <c r="BL415" s="20" t="s">
        <v>149</v>
      </c>
      <c r="BM415" s="219" t="s">
        <v>722</v>
      </c>
    </row>
    <row r="416" s="2" customFormat="1">
      <c r="A416" s="41"/>
      <c r="B416" s="42"/>
      <c r="C416" s="43"/>
      <c r="D416" s="221" t="s">
        <v>151</v>
      </c>
      <c r="E416" s="43"/>
      <c r="F416" s="222" t="s">
        <v>723</v>
      </c>
      <c r="G416" s="43"/>
      <c r="H416" s="43"/>
      <c r="I416" s="223"/>
      <c r="J416" s="43"/>
      <c r="K416" s="43"/>
      <c r="L416" s="47"/>
      <c r="M416" s="224"/>
      <c r="N416" s="225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151</v>
      </c>
      <c r="AU416" s="20" t="s">
        <v>82</v>
      </c>
    </row>
    <row r="417" s="2" customFormat="1" ht="16.5" customHeight="1">
      <c r="A417" s="41"/>
      <c r="B417" s="42"/>
      <c r="C417" s="260" t="s">
        <v>724</v>
      </c>
      <c r="D417" s="260" t="s">
        <v>341</v>
      </c>
      <c r="E417" s="261" t="s">
        <v>725</v>
      </c>
      <c r="F417" s="262" t="s">
        <v>726</v>
      </c>
      <c r="G417" s="263" t="s">
        <v>190</v>
      </c>
      <c r="H417" s="264">
        <v>2</v>
      </c>
      <c r="I417" s="265"/>
      <c r="J417" s="266">
        <f>ROUND(I417*H417,2)</f>
        <v>0</v>
      </c>
      <c r="K417" s="262" t="s">
        <v>19</v>
      </c>
      <c r="L417" s="267"/>
      <c r="M417" s="268" t="s">
        <v>19</v>
      </c>
      <c r="N417" s="269" t="s">
        <v>43</v>
      </c>
      <c r="O417" s="87"/>
      <c r="P417" s="217">
        <f>O417*H417</f>
        <v>0</v>
      </c>
      <c r="Q417" s="217">
        <v>0.0033999999999999998</v>
      </c>
      <c r="R417" s="217">
        <f>Q417*H417</f>
        <v>0.0067999999999999996</v>
      </c>
      <c r="S417" s="217">
        <v>0</v>
      </c>
      <c r="T417" s="218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19" t="s">
        <v>193</v>
      </c>
      <c r="AT417" s="219" t="s">
        <v>341</v>
      </c>
      <c r="AU417" s="219" t="s">
        <v>82</v>
      </c>
      <c r="AY417" s="20" t="s">
        <v>142</v>
      </c>
      <c r="BE417" s="220">
        <f>IF(N417="základní",J417,0)</f>
        <v>0</v>
      </c>
      <c r="BF417" s="220">
        <f>IF(N417="snížená",J417,0)</f>
        <v>0</v>
      </c>
      <c r="BG417" s="220">
        <f>IF(N417="zákl. přenesená",J417,0)</f>
        <v>0</v>
      </c>
      <c r="BH417" s="220">
        <f>IF(N417="sníž. přenesená",J417,0)</f>
        <v>0</v>
      </c>
      <c r="BI417" s="220">
        <f>IF(N417="nulová",J417,0)</f>
        <v>0</v>
      </c>
      <c r="BJ417" s="20" t="s">
        <v>80</v>
      </c>
      <c r="BK417" s="220">
        <f>ROUND(I417*H417,2)</f>
        <v>0</v>
      </c>
      <c r="BL417" s="20" t="s">
        <v>149</v>
      </c>
      <c r="BM417" s="219" t="s">
        <v>727</v>
      </c>
    </row>
    <row r="418" s="2" customFormat="1" ht="16.5" customHeight="1">
      <c r="A418" s="41"/>
      <c r="B418" s="42"/>
      <c r="C418" s="208" t="s">
        <v>728</v>
      </c>
      <c r="D418" s="208" t="s">
        <v>144</v>
      </c>
      <c r="E418" s="209" t="s">
        <v>729</v>
      </c>
      <c r="F418" s="210" t="s">
        <v>730</v>
      </c>
      <c r="G418" s="211" t="s">
        <v>165</v>
      </c>
      <c r="H418" s="212">
        <v>480</v>
      </c>
      <c r="I418" s="213"/>
      <c r="J418" s="214">
        <f>ROUND(I418*H418,2)</f>
        <v>0</v>
      </c>
      <c r="K418" s="210" t="s">
        <v>148</v>
      </c>
      <c r="L418" s="47"/>
      <c r="M418" s="215" t="s">
        <v>19</v>
      </c>
      <c r="N418" s="216" t="s">
        <v>43</v>
      </c>
      <c r="O418" s="87"/>
      <c r="P418" s="217">
        <f>O418*H418</f>
        <v>0</v>
      </c>
      <c r="Q418" s="217">
        <v>0.00019000000000000001</v>
      </c>
      <c r="R418" s="217">
        <f>Q418*H418</f>
        <v>0.091200000000000003</v>
      </c>
      <c r="S418" s="217">
        <v>0</v>
      </c>
      <c r="T418" s="218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19" t="s">
        <v>149</v>
      </c>
      <c r="AT418" s="219" t="s">
        <v>144</v>
      </c>
      <c r="AU418" s="219" t="s">
        <v>82</v>
      </c>
      <c r="AY418" s="20" t="s">
        <v>142</v>
      </c>
      <c r="BE418" s="220">
        <f>IF(N418="základní",J418,0)</f>
        <v>0</v>
      </c>
      <c r="BF418" s="220">
        <f>IF(N418="snížená",J418,0)</f>
        <v>0</v>
      </c>
      <c r="BG418" s="220">
        <f>IF(N418="zákl. přenesená",J418,0)</f>
        <v>0</v>
      </c>
      <c r="BH418" s="220">
        <f>IF(N418="sníž. přenesená",J418,0)</f>
        <v>0</v>
      </c>
      <c r="BI418" s="220">
        <f>IF(N418="nulová",J418,0)</f>
        <v>0</v>
      </c>
      <c r="BJ418" s="20" t="s">
        <v>80</v>
      </c>
      <c r="BK418" s="220">
        <f>ROUND(I418*H418,2)</f>
        <v>0</v>
      </c>
      <c r="BL418" s="20" t="s">
        <v>149</v>
      </c>
      <c r="BM418" s="219" t="s">
        <v>731</v>
      </c>
    </row>
    <row r="419" s="2" customFormat="1">
      <c r="A419" s="41"/>
      <c r="B419" s="42"/>
      <c r="C419" s="43"/>
      <c r="D419" s="221" t="s">
        <v>151</v>
      </c>
      <c r="E419" s="43"/>
      <c r="F419" s="222" t="s">
        <v>732</v>
      </c>
      <c r="G419" s="43"/>
      <c r="H419" s="43"/>
      <c r="I419" s="223"/>
      <c r="J419" s="43"/>
      <c r="K419" s="43"/>
      <c r="L419" s="47"/>
      <c r="M419" s="224"/>
      <c r="N419" s="225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151</v>
      </c>
      <c r="AU419" s="20" t="s">
        <v>82</v>
      </c>
    </row>
    <row r="420" s="13" customFormat="1">
      <c r="A420" s="13"/>
      <c r="B420" s="226"/>
      <c r="C420" s="227"/>
      <c r="D420" s="228" t="s">
        <v>153</v>
      </c>
      <c r="E420" s="229" t="s">
        <v>19</v>
      </c>
      <c r="F420" s="230" t="s">
        <v>733</v>
      </c>
      <c r="G420" s="227"/>
      <c r="H420" s="231">
        <v>480</v>
      </c>
      <c r="I420" s="232"/>
      <c r="J420" s="227"/>
      <c r="K420" s="227"/>
      <c r="L420" s="233"/>
      <c r="M420" s="234"/>
      <c r="N420" s="235"/>
      <c r="O420" s="235"/>
      <c r="P420" s="235"/>
      <c r="Q420" s="235"/>
      <c r="R420" s="235"/>
      <c r="S420" s="235"/>
      <c r="T420" s="236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7" t="s">
        <v>153</v>
      </c>
      <c r="AU420" s="237" t="s">
        <v>82</v>
      </c>
      <c r="AV420" s="13" t="s">
        <v>82</v>
      </c>
      <c r="AW420" s="13" t="s">
        <v>33</v>
      </c>
      <c r="AX420" s="13" t="s">
        <v>80</v>
      </c>
      <c r="AY420" s="237" t="s">
        <v>142</v>
      </c>
    </row>
    <row r="421" s="2" customFormat="1" ht="16.5" customHeight="1">
      <c r="A421" s="41"/>
      <c r="B421" s="42"/>
      <c r="C421" s="208" t="s">
        <v>734</v>
      </c>
      <c r="D421" s="208" t="s">
        <v>144</v>
      </c>
      <c r="E421" s="209" t="s">
        <v>735</v>
      </c>
      <c r="F421" s="210" t="s">
        <v>736</v>
      </c>
      <c r="G421" s="211" t="s">
        <v>165</v>
      </c>
      <c r="H421" s="212">
        <v>451</v>
      </c>
      <c r="I421" s="213"/>
      <c r="J421" s="214">
        <f>ROUND(I421*H421,2)</f>
        <v>0</v>
      </c>
      <c r="K421" s="210" t="s">
        <v>148</v>
      </c>
      <c r="L421" s="47"/>
      <c r="M421" s="215" t="s">
        <v>19</v>
      </c>
      <c r="N421" s="216" t="s">
        <v>43</v>
      </c>
      <c r="O421" s="87"/>
      <c r="P421" s="217">
        <f>O421*H421</f>
        <v>0</v>
      </c>
      <c r="Q421" s="217">
        <v>6.9999999999999994E-05</v>
      </c>
      <c r="R421" s="217">
        <f>Q421*H421</f>
        <v>0.031569999999999994</v>
      </c>
      <c r="S421" s="217">
        <v>0</v>
      </c>
      <c r="T421" s="218">
        <f>S421*H421</f>
        <v>0</v>
      </c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R421" s="219" t="s">
        <v>149</v>
      </c>
      <c r="AT421" s="219" t="s">
        <v>144</v>
      </c>
      <c r="AU421" s="219" t="s">
        <v>82</v>
      </c>
      <c r="AY421" s="20" t="s">
        <v>142</v>
      </c>
      <c r="BE421" s="220">
        <f>IF(N421="základní",J421,0)</f>
        <v>0</v>
      </c>
      <c r="BF421" s="220">
        <f>IF(N421="snížená",J421,0)</f>
        <v>0</v>
      </c>
      <c r="BG421" s="220">
        <f>IF(N421="zákl. přenesená",J421,0)</f>
        <v>0</v>
      </c>
      <c r="BH421" s="220">
        <f>IF(N421="sníž. přenesená",J421,0)</f>
        <v>0</v>
      </c>
      <c r="BI421" s="220">
        <f>IF(N421="nulová",J421,0)</f>
        <v>0</v>
      </c>
      <c r="BJ421" s="20" t="s">
        <v>80</v>
      </c>
      <c r="BK421" s="220">
        <f>ROUND(I421*H421,2)</f>
        <v>0</v>
      </c>
      <c r="BL421" s="20" t="s">
        <v>149</v>
      </c>
      <c r="BM421" s="219" t="s">
        <v>737</v>
      </c>
    </row>
    <row r="422" s="2" customFormat="1">
      <c r="A422" s="41"/>
      <c r="B422" s="42"/>
      <c r="C422" s="43"/>
      <c r="D422" s="221" t="s">
        <v>151</v>
      </c>
      <c r="E422" s="43"/>
      <c r="F422" s="222" t="s">
        <v>738</v>
      </c>
      <c r="G422" s="43"/>
      <c r="H422" s="43"/>
      <c r="I422" s="223"/>
      <c r="J422" s="43"/>
      <c r="K422" s="43"/>
      <c r="L422" s="47"/>
      <c r="M422" s="224"/>
      <c r="N422" s="225"/>
      <c r="O422" s="87"/>
      <c r="P422" s="87"/>
      <c r="Q422" s="87"/>
      <c r="R422" s="87"/>
      <c r="S422" s="87"/>
      <c r="T422" s="88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T422" s="20" t="s">
        <v>151</v>
      </c>
      <c r="AU422" s="20" t="s">
        <v>82</v>
      </c>
    </row>
    <row r="423" s="13" customFormat="1">
      <c r="A423" s="13"/>
      <c r="B423" s="226"/>
      <c r="C423" s="227"/>
      <c r="D423" s="228" t="s">
        <v>153</v>
      </c>
      <c r="E423" s="229" t="s">
        <v>19</v>
      </c>
      <c r="F423" s="230" t="s">
        <v>521</v>
      </c>
      <c r="G423" s="227"/>
      <c r="H423" s="231">
        <v>451</v>
      </c>
      <c r="I423" s="232"/>
      <c r="J423" s="227"/>
      <c r="K423" s="227"/>
      <c r="L423" s="233"/>
      <c r="M423" s="234"/>
      <c r="N423" s="235"/>
      <c r="O423" s="235"/>
      <c r="P423" s="235"/>
      <c r="Q423" s="235"/>
      <c r="R423" s="235"/>
      <c r="S423" s="235"/>
      <c r="T423" s="236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7" t="s">
        <v>153</v>
      </c>
      <c r="AU423" s="237" t="s">
        <v>82</v>
      </c>
      <c r="AV423" s="13" t="s">
        <v>82</v>
      </c>
      <c r="AW423" s="13" t="s">
        <v>33</v>
      </c>
      <c r="AX423" s="13" t="s">
        <v>80</v>
      </c>
      <c r="AY423" s="237" t="s">
        <v>142</v>
      </c>
    </row>
    <row r="424" s="2" customFormat="1" ht="16.5" customHeight="1">
      <c r="A424" s="41"/>
      <c r="B424" s="42"/>
      <c r="C424" s="208" t="s">
        <v>739</v>
      </c>
      <c r="D424" s="208" t="s">
        <v>144</v>
      </c>
      <c r="E424" s="209" t="s">
        <v>740</v>
      </c>
      <c r="F424" s="210" t="s">
        <v>741</v>
      </c>
      <c r="G424" s="211" t="s">
        <v>190</v>
      </c>
      <c r="H424" s="212">
        <v>2</v>
      </c>
      <c r="I424" s="213"/>
      <c r="J424" s="214">
        <f>ROUND(I424*H424,2)</f>
        <v>0</v>
      </c>
      <c r="K424" s="210" t="s">
        <v>148</v>
      </c>
      <c r="L424" s="47"/>
      <c r="M424" s="215" t="s">
        <v>19</v>
      </c>
      <c r="N424" s="216" t="s">
        <v>43</v>
      </c>
      <c r="O424" s="87"/>
      <c r="P424" s="217">
        <f>O424*H424</f>
        <v>0</v>
      </c>
      <c r="Q424" s="217">
        <v>0.00046000000000000001</v>
      </c>
      <c r="R424" s="217">
        <f>Q424*H424</f>
        <v>0.00092000000000000003</v>
      </c>
      <c r="S424" s="217">
        <v>0</v>
      </c>
      <c r="T424" s="218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19" t="s">
        <v>149</v>
      </c>
      <c r="AT424" s="219" t="s">
        <v>144</v>
      </c>
      <c r="AU424" s="219" t="s">
        <v>82</v>
      </c>
      <c r="AY424" s="20" t="s">
        <v>142</v>
      </c>
      <c r="BE424" s="220">
        <f>IF(N424="základní",J424,0)</f>
        <v>0</v>
      </c>
      <c r="BF424" s="220">
        <f>IF(N424="snížená",J424,0)</f>
        <v>0</v>
      </c>
      <c r="BG424" s="220">
        <f>IF(N424="zákl. přenesená",J424,0)</f>
        <v>0</v>
      </c>
      <c r="BH424" s="220">
        <f>IF(N424="sníž. přenesená",J424,0)</f>
        <v>0</v>
      </c>
      <c r="BI424" s="220">
        <f>IF(N424="nulová",J424,0)</f>
        <v>0</v>
      </c>
      <c r="BJ424" s="20" t="s">
        <v>80</v>
      </c>
      <c r="BK424" s="220">
        <f>ROUND(I424*H424,2)</f>
        <v>0</v>
      </c>
      <c r="BL424" s="20" t="s">
        <v>149</v>
      </c>
      <c r="BM424" s="219" t="s">
        <v>742</v>
      </c>
    </row>
    <row r="425" s="2" customFormat="1">
      <c r="A425" s="41"/>
      <c r="B425" s="42"/>
      <c r="C425" s="43"/>
      <c r="D425" s="221" t="s">
        <v>151</v>
      </c>
      <c r="E425" s="43"/>
      <c r="F425" s="222" t="s">
        <v>743</v>
      </c>
      <c r="G425" s="43"/>
      <c r="H425" s="43"/>
      <c r="I425" s="223"/>
      <c r="J425" s="43"/>
      <c r="K425" s="43"/>
      <c r="L425" s="47"/>
      <c r="M425" s="224"/>
      <c r="N425" s="225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20" t="s">
        <v>151</v>
      </c>
      <c r="AU425" s="20" t="s">
        <v>82</v>
      </c>
    </row>
    <row r="426" s="13" customFormat="1">
      <c r="A426" s="13"/>
      <c r="B426" s="226"/>
      <c r="C426" s="227"/>
      <c r="D426" s="228" t="s">
        <v>153</v>
      </c>
      <c r="E426" s="229" t="s">
        <v>19</v>
      </c>
      <c r="F426" s="230" t="s">
        <v>82</v>
      </c>
      <c r="G426" s="227"/>
      <c r="H426" s="231">
        <v>2</v>
      </c>
      <c r="I426" s="232"/>
      <c r="J426" s="227"/>
      <c r="K426" s="227"/>
      <c r="L426" s="233"/>
      <c r="M426" s="234"/>
      <c r="N426" s="235"/>
      <c r="O426" s="235"/>
      <c r="P426" s="235"/>
      <c r="Q426" s="235"/>
      <c r="R426" s="235"/>
      <c r="S426" s="235"/>
      <c r="T426" s="236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7" t="s">
        <v>153</v>
      </c>
      <c r="AU426" s="237" t="s">
        <v>82</v>
      </c>
      <c r="AV426" s="13" t="s">
        <v>82</v>
      </c>
      <c r="AW426" s="13" t="s">
        <v>33</v>
      </c>
      <c r="AX426" s="13" t="s">
        <v>80</v>
      </c>
      <c r="AY426" s="237" t="s">
        <v>142</v>
      </c>
    </row>
    <row r="427" s="12" customFormat="1" ht="22.8" customHeight="1">
      <c r="A427" s="12"/>
      <c r="B427" s="192"/>
      <c r="C427" s="193"/>
      <c r="D427" s="194" t="s">
        <v>71</v>
      </c>
      <c r="E427" s="206" t="s">
        <v>198</v>
      </c>
      <c r="F427" s="206" t="s">
        <v>744</v>
      </c>
      <c r="G427" s="193"/>
      <c r="H427" s="193"/>
      <c r="I427" s="196"/>
      <c r="J427" s="207">
        <f>BK427</f>
        <v>0</v>
      </c>
      <c r="K427" s="193"/>
      <c r="L427" s="198"/>
      <c r="M427" s="199"/>
      <c r="N427" s="200"/>
      <c r="O427" s="200"/>
      <c r="P427" s="201">
        <f>SUM(P428:P449)</f>
        <v>0</v>
      </c>
      <c r="Q427" s="200"/>
      <c r="R427" s="201">
        <f>SUM(R428:R449)</f>
        <v>0.36484993999999998</v>
      </c>
      <c r="S427" s="200"/>
      <c r="T427" s="202">
        <f>SUM(T428:T449)</f>
        <v>0.011310000000000001</v>
      </c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R427" s="203" t="s">
        <v>80</v>
      </c>
      <c r="AT427" s="204" t="s">
        <v>71</v>
      </c>
      <c r="AU427" s="204" t="s">
        <v>80</v>
      </c>
      <c r="AY427" s="203" t="s">
        <v>142</v>
      </c>
      <c r="BK427" s="205">
        <f>SUM(BK428:BK449)</f>
        <v>0</v>
      </c>
    </row>
    <row r="428" s="2" customFormat="1" ht="16.5" customHeight="1">
      <c r="A428" s="41"/>
      <c r="B428" s="42"/>
      <c r="C428" s="208" t="s">
        <v>745</v>
      </c>
      <c r="D428" s="208" t="s">
        <v>144</v>
      </c>
      <c r="E428" s="209" t="s">
        <v>746</v>
      </c>
      <c r="F428" s="210" t="s">
        <v>747</v>
      </c>
      <c r="G428" s="211" t="s">
        <v>190</v>
      </c>
      <c r="H428" s="212">
        <v>1</v>
      </c>
      <c r="I428" s="213"/>
      <c r="J428" s="214">
        <f>ROUND(I428*H428,2)</f>
        <v>0</v>
      </c>
      <c r="K428" s="210" t="s">
        <v>148</v>
      </c>
      <c r="L428" s="47"/>
      <c r="M428" s="215" t="s">
        <v>19</v>
      </c>
      <c r="N428" s="216" t="s">
        <v>43</v>
      </c>
      <c r="O428" s="87"/>
      <c r="P428" s="217">
        <f>O428*H428</f>
        <v>0</v>
      </c>
      <c r="Q428" s="217">
        <v>0.35743999999999998</v>
      </c>
      <c r="R428" s="217">
        <f>Q428*H428</f>
        <v>0.35743999999999998</v>
      </c>
      <c r="S428" s="217">
        <v>0</v>
      </c>
      <c r="T428" s="218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219" t="s">
        <v>149</v>
      </c>
      <c r="AT428" s="219" t="s">
        <v>144</v>
      </c>
      <c r="AU428" s="219" t="s">
        <v>82</v>
      </c>
      <c r="AY428" s="20" t="s">
        <v>142</v>
      </c>
      <c r="BE428" s="220">
        <f>IF(N428="základní",J428,0)</f>
        <v>0</v>
      </c>
      <c r="BF428" s="220">
        <f>IF(N428="snížená",J428,0)</f>
        <v>0</v>
      </c>
      <c r="BG428" s="220">
        <f>IF(N428="zákl. přenesená",J428,0)</f>
        <v>0</v>
      </c>
      <c r="BH428" s="220">
        <f>IF(N428="sníž. přenesená",J428,0)</f>
        <v>0</v>
      </c>
      <c r="BI428" s="220">
        <f>IF(N428="nulová",J428,0)</f>
        <v>0</v>
      </c>
      <c r="BJ428" s="20" t="s">
        <v>80</v>
      </c>
      <c r="BK428" s="220">
        <f>ROUND(I428*H428,2)</f>
        <v>0</v>
      </c>
      <c r="BL428" s="20" t="s">
        <v>149</v>
      </c>
      <c r="BM428" s="219" t="s">
        <v>748</v>
      </c>
    </row>
    <row r="429" s="2" customFormat="1">
      <c r="A429" s="41"/>
      <c r="B429" s="42"/>
      <c r="C429" s="43"/>
      <c r="D429" s="221" t="s">
        <v>151</v>
      </c>
      <c r="E429" s="43"/>
      <c r="F429" s="222" t="s">
        <v>749</v>
      </c>
      <c r="G429" s="43"/>
      <c r="H429" s="43"/>
      <c r="I429" s="223"/>
      <c r="J429" s="43"/>
      <c r="K429" s="43"/>
      <c r="L429" s="47"/>
      <c r="M429" s="224"/>
      <c r="N429" s="225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151</v>
      </c>
      <c r="AU429" s="20" t="s">
        <v>82</v>
      </c>
    </row>
    <row r="430" s="13" customFormat="1">
      <c r="A430" s="13"/>
      <c r="B430" s="226"/>
      <c r="C430" s="227"/>
      <c r="D430" s="228" t="s">
        <v>153</v>
      </c>
      <c r="E430" s="229" t="s">
        <v>19</v>
      </c>
      <c r="F430" s="230" t="s">
        <v>750</v>
      </c>
      <c r="G430" s="227"/>
      <c r="H430" s="231">
        <v>1</v>
      </c>
      <c r="I430" s="232"/>
      <c r="J430" s="227"/>
      <c r="K430" s="227"/>
      <c r="L430" s="233"/>
      <c r="M430" s="234"/>
      <c r="N430" s="235"/>
      <c r="O430" s="235"/>
      <c r="P430" s="235"/>
      <c r="Q430" s="235"/>
      <c r="R430" s="235"/>
      <c r="S430" s="235"/>
      <c r="T430" s="236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7" t="s">
        <v>153</v>
      </c>
      <c r="AU430" s="237" t="s">
        <v>82</v>
      </c>
      <c r="AV430" s="13" t="s">
        <v>82</v>
      </c>
      <c r="AW430" s="13" t="s">
        <v>33</v>
      </c>
      <c r="AX430" s="13" t="s">
        <v>80</v>
      </c>
      <c r="AY430" s="237" t="s">
        <v>142</v>
      </c>
    </row>
    <row r="431" s="2" customFormat="1" ht="24.15" customHeight="1">
      <c r="A431" s="41"/>
      <c r="B431" s="42"/>
      <c r="C431" s="208" t="s">
        <v>751</v>
      </c>
      <c r="D431" s="208" t="s">
        <v>144</v>
      </c>
      <c r="E431" s="209" t="s">
        <v>752</v>
      </c>
      <c r="F431" s="210" t="s">
        <v>753</v>
      </c>
      <c r="G431" s="211" t="s">
        <v>165</v>
      </c>
      <c r="H431" s="212">
        <v>4.5229999999999997</v>
      </c>
      <c r="I431" s="213"/>
      <c r="J431" s="214">
        <f>ROUND(I431*H431,2)</f>
        <v>0</v>
      </c>
      <c r="K431" s="210" t="s">
        <v>148</v>
      </c>
      <c r="L431" s="47"/>
      <c r="M431" s="215" t="s">
        <v>19</v>
      </c>
      <c r="N431" s="216" t="s">
        <v>43</v>
      </c>
      <c r="O431" s="87"/>
      <c r="P431" s="217">
        <f>O431*H431</f>
        <v>0</v>
      </c>
      <c r="Q431" s="217">
        <v>0.00068000000000000005</v>
      </c>
      <c r="R431" s="217">
        <f>Q431*H431</f>
        <v>0.0030756400000000001</v>
      </c>
      <c r="S431" s="217">
        <v>0</v>
      </c>
      <c r="T431" s="218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9" t="s">
        <v>149</v>
      </c>
      <c r="AT431" s="219" t="s">
        <v>144</v>
      </c>
      <c r="AU431" s="219" t="s">
        <v>82</v>
      </c>
      <c r="AY431" s="20" t="s">
        <v>142</v>
      </c>
      <c r="BE431" s="220">
        <f>IF(N431="základní",J431,0)</f>
        <v>0</v>
      </c>
      <c r="BF431" s="220">
        <f>IF(N431="snížená",J431,0)</f>
        <v>0</v>
      </c>
      <c r="BG431" s="220">
        <f>IF(N431="zákl. přenesená",J431,0)</f>
        <v>0</v>
      </c>
      <c r="BH431" s="220">
        <f>IF(N431="sníž. přenesená",J431,0)</f>
        <v>0</v>
      </c>
      <c r="BI431" s="220">
        <f>IF(N431="nulová",J431,0)</f>
        <v>0</v>
      </c>
      <c r="BJ431" s="20" t="s">
        <v>80</v>
      </c>
      <c r="BK431" s="220">
        <f>ROUND(I431*H431,2)</f>
        <v>0</v>
      </c>
      <c r="BL431" s="20" t="s">
        <v>149</v>
      </c>
      <c r="BM431" s="219" t="s">
        <v>754</v>
      </c>
    </row>
    <row r="432" s="2" customFormat="1">
      <c r="A432" s="41"/>
      <c r="B432" s="42"/>
      <c r="C432" s="43"/>
      <c r="D432" s="221" t="s">
        <v>151</v>
      </c>
      <c r="E432" s="43"/>
      <c r="F432" s="222" t="s">
        <v>755</v>
      </c>
      <c r="G432" s="43"/>
      <c r="H432" s="43"/>
      <c r="I432" s="223"/>
      <c r="J432" s="43"/>
      <c r="K432" s="43"/>
      <c r="L432" s="47"/>
      <c r="M432" s="224"/>
      <c r="N432" s="225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151</v>
      </c>
      <c r="AU432" s="20" t="s">
        <v>82</v>
      </c>
    </row>
    <row r="433" s="13" customFormat="1">
      <c r="A433" s="13"/>
      <c r="B433" s="226"/>
      <c r="C433" s="227"/>
      <c r="D433" s="228" t="s">
        <v>153</v>
      </c>
      <c r="E433" s="229" t="s">
        <v>19</v>
      </c>
      <c r="F433" s="230" t="s">
        <v>756</v>
      </c>
      <c r="G433" s="227"/>
      <c r="H433" s="231">
        <v>0.94199999999999995</v>
      </c>
      <c r="I433" s="232"/>
      <c r="J433" s="227"/>
      <c r="K433" s="227"/>
      <c r="L433" s="233"/>
      <c r="M433" s="234"/>
      <c r="N433" s="235"/>
      <c r="O433" s="235"/>
      <c r="P433" s="235"/>
      <c r="Q433" s="235"/>
      <c r="R433" s="235"/>
      <c r="S433" s="235"/>
      <c r="T433" s="236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7" t="s">
        <v>153</v>
      </c>
      <c r="AU433" s="237" t="s">
        <v>82</v>
      </c>
      <c r="AV433" s="13" t="s">
        <v>82</v>
      </c>
      <c r="AW433" s="13" t="s">
        <v>33</v>
      </c>
      <c r="AX433" s="13" t="s">
        <v>72</v>
      </c>
      <c r="AY433" s="237" t="s">
        <v>142</v>
      </c>
    </row>
    <row r="434" s="13" customFormat="1">
      <c r="A434" s="13"/>
      <c r="B434" s="226"/>
      <c r="C434" s="227"/>
      <c r="D434" s="228" t="s">
        <v>153</v>
      </c>
      <c r="E434" s="229" t="s">
        <v>19</v>
      </c>
      <c r="F434" s="230" t="s">
        <v>757</v>
      </c>
      <c r="G434" s="227"/>
      <c r="H434" s="231">
        <v>0.56499999999999995</v>
      </c>
      <c r="I434" s="232"/>
      <c r="J434" s="227"/>
      <c r="K434" s="227"/>
      <c r="L434" s="233"/>
      <c r="M434" s="234"/>
      <c r="N434" s="235"/>
      <c r="O434" s="235"/>
      <c r="P434" s="235"/>
      <c r="Q434" s="235"/>
      <c r="R434" s="235"/>
      <c r="S434" s="235"/>
      <c r="T434" s="236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7" t="s">
        <v>153</v>
      </c>
      <c r="AU434" s="237" t="s">
        <v>82</v>
      </c>
      <c r="AV434" s="13" t="s">
        <v>82</v>
      </c>
      <c r="AW434" s="13" t="s">
        <v>33</v>
      </c>
      <c r="AX434" s="13" t="s">
        <v>72</v>
      </c>
      <c r="AY434" s="237" t="s">
        <v>142</v>
      </c>
    </row>
    <row r="435" s="13" customFormat="1">
      <c r="A435" s="13"/>
      <c r="B435" s="226"/>
      <c r="C435" s="227"/>
      <c r="D435" s="228" t="s">
        <v>153</v>
      </c>
      <c r="E435" s="229" t="s">
        <v>19</v>
      </c>
      <c r="F435" s="230" t="s">
        <v>758</v>
      </c>
      <c r="G435" s="227"/>
      <c r="H435" s="231">
        <v>1.885</v>
      </c>
      <c r="I435" s="232"/>
      <c r="J435" s="227"/>
      <c r="K435" s="227"/>
      <c r="L435" s="233"/>
      <c r="M435" s="234"/>
      <c r="N435" s="235"/>
      <c r="O435" s="235"/>
      <c r="P435" s="235"/>
      <c r="Q435" s="235"/>
      <c r="R435" s="235"/>
      <c r="S435" s="235"/>
      <c r="T435" s="23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7" t="s">
        <v>153</v>
      </c>
      <c r="AU435" s="237" t="s">
        <v>82</v>
      </c>
      <c r="AV435" s="13" t="s">
        <v>82</v>
      </c>
      <c r="AW435" s="13" t="s">
        <v>33</v>
      </c>
      <c r="AX435" s="13" t="s">
        <v>72</v>
      </c>
      <c r="AY435" s="237" t="s">
        <v>142</v>
      </c>
    </row>
    <row r="436" s="13" customFormat="1">
      <c r="A436" s="13"/>
      <c r="B436" s="226"/>
      <c r="C436" s="227"/>
      <c r="D436" s="228" t="s">
        <v>153</v>
      </c>
      <c r="E436" s="229" t="s">
        <v>19</v>
      </c>
      <c r="F436" s="230" t="s">
        <v>759</v>
      </c>
      <c r="G436" s="227"/>
      <c r="H436" s="231">
        <v>1.131</v>
      </c>
      <c r="I436" s="232"/>
      <c r="J436" s="227"/>
      <c r="K436" s="227"/>
      <c r="L436" s="233"/>
      <c r="M436" s="234"/>
      <c r="N436" s="235"/>
      <c r="O436" s="235"/>
      <c r="P436" s="235"/>
      <c r="Q436" s="235"/>
      <c r="R436" s="235"/>
      <c r="S436" s="235"/>
      <c r="T436" s="236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7" t="s">
        <v>153</v>
      </c>
      <c r="AU436" s="237" t="s">
        <v>82</v>
      </c>
      <c r="AV436" s="13" t="s">
        <v>82</v>
      </c>
      <c r="AW436" s="13" t="s">
        <v>33</v>
      </c>
      <c r="AX436" s="13" t="s">
        <v>72</v>
      </c>
      <c r="AY436" s="237" t="s">
        <v>142</v>
      </c>
    </row>
    <row r="437" s="14" customFormat="1">
      <c r="A437" s="14"/>
      <c r="B437" s="238"/>
      <c r="C437" s="239"/>
      <c r="D437" s="228" t="s">
        <v>153</v>
      </c>
      <c r="E437" s="240" t="s">
        <v>19</v>
      </c>
      <c r="F437" s="241" t="s">
        <v>156</v>
      </c>
      <c r="G437" s="239"/>
      <c r="H437" s="242">
        <v>4.5229999999999997</v>
      </c>
      <c r="I437" s="243"/>
      <c r="J437" s="239"/>
      <c r="K437" s="239"/>
      <c r="L437" s="244"/>
      <c r="M437" s="245"/>
      <c r="N437" s="246"/>
      <c r="O437" s="246"/>
      <c r="P437" s="246"/>
      <c r="Q437" s="246"/>
      <c r="R437" s="246"/>
      <c r="S437" s="246"/>
      <c r="T437" s="247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8" t="s">
        <v>153</v>
      </c>
      <c r="AU437" s="248" t="s">
        <v>82</v>
      </c>
      <c r="AV437" s="14" t="s">
        <v>149</v>
      </c>
      <c r="AW437" s="14" t="s">
        <v>33</v>
      </c>
      <c r="AX437" s="14" t="s">
        <v>80</v>
      </c>
      <c r="AY437" s="248" t="s">
        <v>142</v>
      </c>
    </row>
    <row r="438" s="2" customFormat="1" ht="16.5" customHeight="1">
      <c r="A438" s="41"/>
      <c r="B438" s="42"/>
      <c r="C438" s="208" t="s">
        <v>760</v>
      </c>
      <c r="D438" s="208" t="s">
        <v>144</v>
      </c>
      <c r="E438" s="209" t="s">
        <v>761</v>
      </c>
      <c r="F438" s="210" t="s">
        <v>762</v>
      </c>
      <c r="G438" s="211" t="s">
        <v>190</v>
      </c>
      <c r="H438" s="212">
        <v>1</v>
      </c>
      <c r="I438" s="213"/>
      <c r="J438" s="214">
        <f>ROUND(I438*H438,2)</f>
        <v>0</v>
      </c>
      <c r="K438" s="210" t="s">
        <v>148</v>
      </c>
      <c r="L438" s="47"/>
      <c r="M438" s="215" t="s">
        <v>19</v>
      </c>
      <c r="N438" s="216" t="s">
        <v>43</v>
      </c>
      <c r="O438" s="87"/>
      <c r="P438" s="217">
        <f>O438*H438</f>
        <v>0</v>
      </c>
      <c r="Q438" s="217">
        <v>0</v>
      </c>
      <c r="R438" s="217">
        <f>Q438*H438</f>
        <v>0</v>
      </c>
      <c r="S438" s="217">
        <v>0</v>
      </c>
      <c r="T438" s="218">
        <f>S438*H438</f>
        <v>0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19" t="s">
        <v>149</v>
      </c>
      <c r="AT438" s="219" t="s">
        <v>144</v>
      </c>
      <c r="AU438" s="219" t="s">
        <v>82</v>
      </c>
      <c r="AY438" s="20" t="s">
        <v>142</v>
      </c>
      <c r="BE438" s="220">
        <f>IF(N438="základní",J438,0)</f>
        <v>0</v>
      </c>
      <c r="BF438" s="220">
        <f>IF(N438="snížená",J438,0)</f>
        <v>0</v>
      </c>
      <c r="BG438" s="220">
        <f>IF(N438="zákl. přenesená",J438,0)</f>
        <v>0</v>
      </c>
      <c r="BH438" s="220">
        <f>IF(N438="sníž. přenesená",J438,0)</f>
        <v>0</v>
      </c>
      <c r="BI438" s="220">
        <f>IF(N438="nulová",J438,0)</f>
        <v>0</v>
      </c>
      <c r="BJ438" s="20" t="s">
        <v>80</v>
      </c>
      <c r="BK438" s="220">
        <f>ROUND(I438*H438,2)</f>
        <v>0</v>
      </c>
      <c r="BL438" s="20" t="s">
        <v>149</v>
      </c>
      <c r="BM438" s="219" t="s">
        <v>763</v>
      </c>
    </row>
    <row r="439" s="2" customFormat="1">
      <c r="A439" s="41"/>
      <c r="B439" s="42"/>
      <c r="C439" s="43"/>
      <c r="D439" s="221" t="s">
        <v>151</v>
      </c>
      <c r="E439" s="43"/>
      <c r="F439" s="222" t="s">
        <v>764</v>
      </c>
      <c r="G439" s="43"/>
      <c r="H439" s="43"/>
      <c r="I439" s="223"/>
      <c r="J439" s="43"/>
      <c r="K439" s="43"/>
      <c r="L439" s="47"/>
      <c r="M439" s="224"/>
      <c r="N439" s="225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151</v>
      </c>
      <c r="AU439" s="20" t="s">
        <v>82</v>
      </c>
    </row>
    <row r="440" s="13" customFormat="1">
      <c r="A440" s="13"/>
      <c r="B440" s="226"/>
      <c r="C440" s="227"/>
      <c r="D440" s="228" t="s">
        <v>153</v>
      </c>
      <c r="E440" s="229" t="s">
        <v>19</v>
      </c>
      <c r="F440" s="230" t="s">
        <v>765</v>
      </c>
      <c r="G440" s="227"/>
      <c r="H440" s="231">
        <v>1</v>
      </c>
      <c r="I440" s="232"/>
      <c r="J440" s="227"/>
      <c r="K440" s="227"/>
      <c r="L440" s="233"/>
      <c r="M440" s="234"/>
      <c r="N440" s="235"/>
      <c r="O440" s="235"/>
      <c r="P440" s="235"/>
      <c r="Q440" s="235"/>
      <c r="R440" s="235"/>
      <c r="S440" s="235"/>
      <c r="T440" s="236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7" t="s">
        <v>153</v>
      </c>
      <c r="AU440" s="237" t="s">
        <v>82</v>
      </c>
      <c r="AV440" s="13" t="s">
        <v>82</v>
      </c>
      <c r="AW440" s="13" t="s">
        <v>33</v>
      </c>
      <c r="AX440" s="13" t="s">
        <v>80</v>
      </c>
      <c r="AY440" s="237" t="s">
        <v>142</v>
      </c>
    </row>
    <row r="441" s="2" customFormat="1" ht="24.15" customHeight="1">
      <c r="A441" s="41"/>
      <c r="B441" s="42"/>
      <c r="C441" s="208" t="s">
        <v>766</v>
      </c>
      <c r="D441" s="208" t="s">
        <v>144</v>
      </c>
      <c r="E441" s="209" t="s">
        <v>767</v>
      </c>
      <c r="F441" s="210" t="s">
        <v>768</v>
      </c>
      <c r="G441" s="211" t="s">
        <v>165</v>
      </c>
      <c r="H441" s="212">
        <v>0.39000000000000001</v>
      </c>
      <c r="I441" s="213"/>
      <c r="J441" s="214">
        <f>ROUND(I441*H441,2)</f>
        <v>0</v>
      </c>
      <c r="K441" s="210" t="s">
        <v>148</v>
      </c>
      <c r="L441" s="47"/>
      <c r="M441" s="215" t="s">
        <v>19</v>
      </c>
      <c r="N441" s="216" t="s">
        <v>43</v>
      </c>
      <c r="O441" s="87"/>
      <c r="P441" s="217">
        <f>O441*H441</f>
        <v>0</v>
      </c>
      <c r="Q441" s="217">
        <v>0.0013699999999999999</v>
      </c>
      <c r="R441" s="217">
        <f>Q441*H441</f>
        <v>0.00053430000000000003</v>
      </c>
      <c r="S441" s="217">
        <v>0.029000000000000001</v>
      </c>
      <c r="T441" s="218">
        <f>S441*H441</f>
        <v>0.011310000000000001</v>
      </c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R441" s="219" t="s">
        <v>149</v>
      </c>
      <c r="AT441" s="219" t="s">
        <v>144</v>
      </c>
      <c r="AU441" s="219" t="s">
        <v>82</v>
      </c>
      <c r="AY441" s="20" t="s">
        <v>142</v>
      </c>
      <c r="BE441" s="220">
        <f>IF(N441="základní",J441,0)</f>
        <v>0</v>
      </c>
      <c r="BF441" s="220">
        <f>IF(N441="snížená",J441,0)</f>
        <v>0</v>
      </c>
      <c r="BG441" s="220">
        <f>IF(N441="zákl. přenesená",J441,0)</f>
        <v>0</v>
      </c>
      <c r="BH441" s="220">
        <f>IF(N441="sníž. přenesená",J441,0)</f>
        <v>0</v>
      </c>
      <c r="BI441" s="220">
        <f>IF(N441="nulová",J441,0)</f>
        <v>0</v>
      </c>
      <c r="BJ441" s="20" t="s">
        <v>80</v>
      </c>
      <c r="BK441" s="220">
        <f>ROUND(I441*H441,2)</f>
        <v>0</v>
      </c>
      <c r="BL441" s="20" t="s">
        <v>149</v>
      </c>
      <c r="BM441" s="219" t="s">
        <v>769</v>
      </c>
    </row>
    <row r="442" s="2" customFormat="1">
      <c r="A442" s="41"/>
      <c r="B442" s="42"/>
      <c r="C442" s="43"/>
      <c r="D442" s="221" t="s">
        <v>151</v>
      </c>
      <c r="E442" s="43"/>
      <c r="F442" s="222" t="s">
        <v>770</v>
      </c>
      <c r="G442" s="43"/>
      <c r="H442" s="43"/>
      <c r="I442" s="223"/>
      <c r="J442" s="43"/>
      <c r="K442" s="43"/>
      <c r="L442" s="47"/>
      <c r="M442" s="224"/>
      <c r="N442" s="225"/>
      <c r="O442" s="87"/>
      <c r="P442" s="87"/>
      <c r="Q442" s="87"/>
      <c r="R442" s="87"/>
      <c r="S442" s="87"/>
      <c r="T442" s="88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T442" s="20" t="s">
        <v>151</v>
      </c>
      <c r="AU442" s="20" t="s">
        <v>82</v>
      </c>
    </row>
    <row r="443" s="13" customFormat="1">
      <c r="A443" s="13"/>
      <c r="B443" s="226"/>
      <c r="C443" s="227"/>
      <c r="D443" s="228" t="s">
        <v>153</v>
      </c>
      <c r="E443" s="229" t="s">
        <v>19</v>
      </c>
      <c r="F443" s="230" t="s">
        <v>771</v>
      </c>
      <c r="G443" s="227"/>
      <c r="H443" s="231">
        <v>0.23999999999999999</v>
      </c>
      <c r="I443" s="232"/>
      <c r="J443" s="227"/>
      <c r="K443" s="227"/>
      <c r="L443" s="233"/>
      <c r="M443" s="234"/>
      <c r="N443" s="235"/>
      <c r="O443" s="235"/>
      <c r="P443" s="235"/>
      <c r="Q443" s="235"/>
      <c r="R443" s="235"/>
      <c r="S443" s="235"/>
      <c r="T443" s="236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7" t="s">
        <v>153</v>
      </c>
      <c r="AU443" s="237" t="s">
        <v>82</v>
      </c>
      <c r="AV443" s="13" t="s">
        <v>82</v>
      </c>
      <c r="AW443" s="13" t="s">
        <v>33</v>
      </c>
      <c r="AX443" s="13" t="s">
        <v>72</v>
      </c>
      <c r="AY443" s="237" t="s">
        <v>142</v>
      </c>
    </row>
    <row r="444" s="13" customFormat="1">
      <c r="A444" s="13"/>
      <c r="B444" s="226"/>
      <c r="C444" s="227"/>
      <c r="D444" s="228" t="s">
        <v>153</v>
      </c>
      <c r="E444" s="229" t="s">
        <v>19</v>
      </c>
      <c r="F444" s="230" t="s">
        <v>772</v>
      </c>
      <c r="G444" s="227"/>
      <c r="H444" s="231">
        <v>0.14999999999999999</v>
      </c>
      <c r="I444" s="232"/>
      <c r="J444" s="227"/>
      <c r="K444" s="227"/>
      <c r="L444" s="233"/>
      <c r="M444" s="234"/>
      <c r="N444" s="235"/>
      <c r="O444" s="235"/>
      <c r="P444" s="235"/>
      <c r="Q444" s="235"/>
      <c r="R444" s="235"/>
      <c r="S444" s="235"/>
      <c r="T444" s="236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7" t="s">
        <v>153</v>
      </c>
      <c r="AU444" s="237" t="s">
        <v>82</v>
      </c>
      <c r="AV444" s="13" t="s">
        <v>82</v>
      </c>
      <c r="AW444" s="13" t="s">
        <v>33</v>
      </c>
      <c r="AX444" s="13" t="s">
        <v>72</v>
      </c>
      <c r="AY444" s="237" t="s">
        <v>142</v>
      </c>
    </row>
    <row r="445" s="14" customFormat="1">
      <c r="A445" s="14"/>
      <c r="B445" s="238"/>
      <c r="C445" s="239"/>
      <c r="D445" s="228" t="s">
        <v>153</v>
      </c>
      <c r="E445" s="240" t="s">
        <v>19</v>
      </c>
      <c r="F445" s="241" t="s">
        <v>156</v>
      </c>
      <c r="G445" s="239"/>
      <c r="H445" s="242">
        <v>0.39000000000000001</v>
      </c>
      <c r="I445" s="243"/>
      <c r="J445" s="239"/>
      <c r="K445" s="239"/>
      <c r="L445" s="244"/>
      <c r="M445" s="245"/>
      <c r="N445" s="246"/>
      <c r="O445" s="246"/>
      <c r="P445" s="246"/>
      <c r="Q445" s="246"/>
      <c r="R445" s="246"/>
      <c r="S445" s="246"/>
      <c r="T445" s="247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8" t="s">
        <v>153</v>
      </c>
      <c r="AU445" s="248" t="s">
        <v>82</v>
      </c>
      <c r="AV445" s="14" t="s">
        <v>149</v>
      </c>
      <c r="AW445" s="14" t="s">
        <v>33</v>
      </c>
      <c r="AX445" s="14" t="s">
        <v>80</v>
      </c>
      <c r="AY445" s="248" t="s">
        <v>142</v>
      </c>
    </row>
    <row r="446" s="2" customFormat="1" ht="16.5" customHeight="1">
      <c r="A446" s="41"/>
      <c r="B446" s="42"/>
      <c r="C446" s="208" t="s">
        <v>773</v>
      </c>
      <c r="D446" s="208" t="s">
        <v>144</v>
      </c>
      <c r="E446" s="209" t="s">
        <v>774</v>
      </c>
      <c r="F446" s="210" t="s">
        <v>775</v>
      </c>
      <c r="G446" s="211" t="s">
        <v>92</v>
      </c>
      <c r="H446" s="212">
        <v>0.002</v>
      </c>
      <c r="I446" s="213"/>
      <c r="J446" s="214">
        <f>ROUND(I446*H446,2)</f>
        <v>0</v>
      </c>
      <c r="K446" s="210" t="s">
        <v>19</v>
      </c>
      <c r="L446" s="47"/>
      <c r="M446" s="215" t="s">
        <v>19</v>
      </c>
      <c r="N446" s="216" t="s">
        <v>43</v>
      </c>
      <c r="O446" s="87"/>
      <c r="P446" s="217">
        <f>O446*H446</f>
        <v>0</v>
      </c>
      <c r="Q446" s="217">
        <v>1.8999999999999999</v>
      </c>
      <c r="R446" s="217">
        <f>Q446*H446</f>
        <v>0.0038</v>
      </c>
      <c r="S446" s="217">
        <v>0</v>
      </c>
      <c r="T446" s="218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19" t="s">
        <v>149</v>
      </c>
      <c r="AT446" s="219" t="s">
        <v>144</v>
      </c>
      <c r="AU446" s="219" t="s">
        <v>82</v>
      </c>
      <c r="AY446" s="20" t="s">
        <v>142</v>
      </c>
      <c r="BE446" s="220">
        <f>IF(N446="základní",J446,0)</f>
        <v>0</v>
      </c>
      <c r="BF446" s="220">
        <f>IF(N446="snížená",J446,0)</f>
        <v>0</v>
      </c>
      <c r="BG446" s="220">
        <f>IF(N446="zákl. přenesená",J446,0)</f>
        <v>0</v>
      </c>
      <c r="BH446" s="220">
        <f>IF(N446="sníž. přenesená",J446,0)</f>
        <v>0</v>
      </c>
      <c r="BI446" s="220">
        <f>IF(N446="nulová",J446,0)</f>
        <v>0</v>
      </c>
      <c r="BJ446" s="20" t="s">
        <v>80</v>
      </c>
      <c r="BK446" s="220">
        <f>ROUND(I446*H446,2)</f>
        <v>0</v>
      </c>
      <c r="BL446" s="20" t="s">
        <v>149</v>
      </c>
      <c r="BM446" s="219" t="s">
        <v>776</v>
      </c>
    </row>
    <row r="447" s="13" customFormat="1">
      <c r="A447" s="13"/>
      <c r="B447" s="226"/>
      <c r="C447" s="227"/>
      <c r="D447" s="228" t="s">
        <v>153</v>
      </c>
      <c r="E447" s="229" t="s">
        <v>19</v>
      </c>
      <c r="F447" s="230" t="s">
        <v>777</v>
      </c>
      <c r="G447" s="227"/>
      <c r="H447" s="231">
        <v>0.001</v>
      </c>
      <c r="I447" s="232"/>
      <c r="J447" s="227"/>
      <c r="K447" s="227"/>
      <c r="L447" s="233"/>
      <c r="M447" s="234"/>
      <c r="N447" s="235"/>
      <c r="O447" s="235"/>
      <c r="P447" s="235"/>
      <c r="Q447" s="235"/>
      <c r="R447" s="235"/>
      <c r="S447" s="235"/>
      <c r="T447" s="236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7" t="s">
        <v>153</v>
      </c>
      <c r="AU447" s="237" t="s">
        <v>82</v>
      </c>
      <c r="AV447" s="13" t="s">
        <v>82</v>
      </c>
      <c r="AW447" s="13" t="s">
        <v>33</v>
      </c>
      <c r="AX447" s="13" t="s">
        <v>72</v>
      </c>
      <c r="AY447" s="237" t="s">
        <v>142</v>
      </c>
    </row>
    <row r="448" s="13" customFormat="1">
      <c r="A448" s="13"/>
      <c r="B448" s="226"/>
      <c r="C448" s="227"/>
      <c r="D448" s="228" t="s">
        <v>153</v>
      </c>
      <c r="E448" s="229" t="s">
        <v>19</v>
      </c>
      <c r="F448" s="230" t="s">
        <v>778</v>
      </c>
      <c r="G448" s="227"/>
      <c r="H448" s="231">
        <v>0.001</v>
      </c>
      <c r="I448" s="232"/>
      <c r="J448" s="227"/>
      <c r="K448" s="227"/>
      <c r="L448" s="233"/>
      <c r="M448" s="234"/>
      <c r="N448" s="235"/>
      <c r="O448" s="235"/>
      <c r="P448" s="235"/>
      <c r="Q448" s="235"/>
      <c r="R448" s="235"/>
      <c r="S448" s="235"/>
      <c r="T448" s="236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7" t="s">
        <v>153</v>
      </c>
      <c r="AU448" s="237" t="s">
        <v>82</v>
      </c>
      <c r="AV448" s="13" t="s">
        <v>82</v>
      </c>
      <c r="AW448" s="13" t="s">
        <v>33</v>
      </c>
      <c r="AX448" s="13" t="s">
        <v>72</v>
      </c>
      <c r="AY448" s="237" t="s">
        <v>142</v>
      </c>
    </row>
    <row r="449" s="14" customFormat="1">
      <c r="A449" s="14"/>
      <c r="B449" s="238"/>
      <c r="C449" s="239"/>
      <c r="D449" s="228" t="s">
        <v>153</v>
      </c>
      <c r="E449" s="240" t="s">
        <v>19</v>
      </c>
      <c r="F449" s="241" t="s">
        <v>156</v>
      </c>
      <c r="G449" s="239"/>
      <c r="H449" s="242">
        <v>0.002</v>
      </c>
      <c r="I449" s="243"/>
      <c r="J449" s="239"/>
      <c r="K449" s="239"/>
      <c r="L449" s="244"/>
      <c r="M449" s="245"/>
      <c r="N449" s="246"/>
      <c r="O449" s="246"/>
      <c r="P449" s="246"/>
      <c r="Q449" s="246"/>
      <c r="R449" s="246"/>
      <c r="S449" s="246"/>
      <c r="T449" s="247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8" t="s">
        <v>153</v>
      </c>
      <c r="AU449" s="248" t="s">
        <v>82</v>
      </c>
      <c r="AV449" s="14" t="s">
        <v>149</v>
      </c>
      <c r="AW449" s="14" t="s">
        <v>33</v>
      </c>
      <c r="AX449" s="14" t="s">
        <v>80</v>
      </c>
      <c r="AY449" s="248" t="s">
        <v>142</v>
      </c>
    </row>
    <row r="450" s="12" customFormat="1" ht="22.8" customHeight="1">
      <c r="A450" s="12"/>
      <c r="B450" s="192"/>
      <c r="C450" s="193"/>
      <c r="D450" s="194" t="s">
        <v>71</v>
      </c>
      <c r="E450" s="206" t="s">
        <v>766</v>
      </c>
      <c r="F450" s="206" t="s">
        <v>779</v>
      </c>
      <c r="G450" s="193"/>
      <c r="H450" s="193"/>
      <c r="I450" s="196"/>
      <c r="J450" s="207">
        <f>BK450</f>
        <v>0</v>
      </c>
      <c r="K450" s="193"/>
      <c r="L450" s="198"/>
      <c r="M450" s="199"/>
      <c r="N450" s="200"/>
      <c r="O450" s="200"/>
      <c r="P450" s="201">
        <f>SUM(P451:P452)</f>
        <v>0</v>
      </c>
      <c r="Q450" s="200"/>
      <c r="R450" s="201">
        <f>SUM(R451:R452)</f>
        <v>0</v>
      </c>
      <c r="S450" s="200"/>
      <c r="T450" s="202">
        <f>SUM(T451:T452)</f>
        <v>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203" t="s">
        <v>80</v>
      </c>
      <c r="AT450" s="204" t="s">
        <v>71</v>
      </c>
      <c r="AU450" s="204" t="s">
        <v>80</v>
      </c>
      <c r="AY450" s="203" t="s">
        <v>142</v>
      </c>
      <c r="BK450" s="205">
        <f>SUM(BK451:BK452)</f>
        <v>0</v>
      </c>
    </row>
    <row r="451" s="2" customFormat="1" ht="24.15" customHeight="1">
      <c r="A451" s="41"/>
      <c r="B451" s="42"/>
      <c r="C451" s="208" t="s">
        <v>780</v>
      </c>
      <c r="D451" s="208" t="s">
        <v>144</v>
      </c>
      <c r="E451" s="209" t="s">
        <v>781</v>
      </c>
      <c r="F451" s="210" t="s">
        <v>782</v>
      </c>
      <c r="G451" s="211" t="s">
        <v>344</v>
      </c>
      <c r="H451" s="212">
        <v>54.759</v>
      </c>
      <c r="I451" s="213"/>
      <c r="J451" s="214">
        <f>ROUND(I451*H451,2)</f>
        <v>0</v>
      </c>
      <c r="K451" s="210" t="s">
        <v>148</v>
      </c>
      <c r="L451" s="47"/>
      <c r="M451" s="215" t="s">
        <v>19</v>
      </c>
      <c r="N451" s="216" t="s">
        <v>43</v>
      </c>
      <c r="O451" s="87"/>
      <c r="P451" s="217">
        <f>O451*H451</f>
        <v>0</v>
      </c>
      <c r="Q451" s="217">
        <v>0</v>
      </c>
      <c r="R451" s="217">
        <f>Q451*H451</f>
        <v>0</v>
      </c>
      <c r="S451" s="217">
        <v>0</v>
      </c>
      <c r="T451" s="218">
        <f>S451*H451</f>
        <v>0</v>
      </c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R451" s="219" t="s">
        <v>149</v>
      </c>
      <c r="AT451" s="219" t="s">
        <v>144</v>
      </c>
      <c r="AU451" s="219" t="s">
        <v>82</v>
      </c>
      <c r="AY451" s="20" t="s">
        <v>142</v>
      </c>
      <c r="BE451" s="220">
        <f>IF(N451="základní",J451,0)</f>
        <v>0</v>
      </c>
      <c r="BF451" s="220">
        <f>IF(N451="snížená",J451,0)</f>
        <v>0</v>
      </c>
      <c r="BG451" s="220">
        <f>IF(N451="zákl. přenesená",J451,0)</f>
        <v>0</v>
      </c>
      <c r="BH451" s="220">
        <f>IF(N451="sníž. přenesená",J451,0)</f>
        <v>0</v>
      </c>
      <c r="BI451" s="220">
        <f>IF(N451="nulová",J451,0)</f>
        <v>0</v>
      </c>
      <c r="BJ451" s="20" t="s">
        <v>80</v>
      </c>
      <c r="BK451" s="220">
        <f>ROUND(I451*H451,2)</f>
        <v>0</v>
      </c>
      <c r="BL451" s="20" t="s">
        <v>149</v>
      </c>
      <c r="BM451" s="219" t="s">
        <v>783</v>
      </c>
    </row>
    <row r="452" s="2" customFormat="1">
      <c r="A452" s="41"/>
      <c r="B452" s="42"/>
      <c r="C452" s="43"/>
      <c r="D452" s="221" t="s">
        <v>151</v>
      </c>
      <c r="E452" s="43"/>
      <c r="F452" s="222" t="s">
        <v>784</v>
      </c>
      <c r="G452" s="43"/>
      <c r="H452" s="43"/>
      <c r="I452" s="223"/>
      <c r="J452" s="43"/>
      <c r="K452" s="43"/>
      <c r="L452" s="47"/>
      <c r="M452" s="224"/>
      <c r="N452" s="225"/>
      <c r="O452" s="87"/>
      <c r="P452" s="87"/>
      <c r="Q452" s="87"/>
      <c r="R452" s="87"/>
      <c r="S452" s="87"/>
      <c r="T452" s="88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T452" s="20" t="s">
        <v>151</v>
      </c>
      <c r="AU452" s="20" t="s">
        <v>82</v>
      </c>
    </row>
    <row r="453" s="12" customFormat="1" ht="22.8" customHeight="1">
      <c r="A453" s="12"/>
      <c r="B453" s="192"/>
      <c r="C453" s="193"/>
      <c r="D453" s="194" t="s">
        <v>71</v>
      </c>
      <c r="E453" s="206" t="s">
        <v>785</v>
      </c>
      <c r="F453" s="206" t="s">
        <v>786</v>
      </c>
      <c r="G453" s="193"/>
      <c r="H453" s="193"/>
      <c r="I453" s="196"/>
      <c r="J453" s="207">
        <f>BK453</f>
        <v>0</v>
      </c>
      <c r="K453" s="193"/>
      <c r="L453" s="198"/>
      <c r="M453" s="199"/>
      <c r="N453" s="200"/>
      <c r="O453" s="200"/>
      <c r="P453" s="201">
        <f>SUM(P454:P459)</f>
        <v>0</v>
      </c>
      <c r="Q453" s="200"/>
      <c r="R453" s="201">
        <f>SUM(R454:R459)</f>
        <v>0</v>
      </c>
      <c r="S453" s="200"/>
      <c r="T453" s="202">
        <f>SUM(T454:T459)</f>
        <v>0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203" t="s">
        <v>80</v>
      </c>
      <c r="AT453" s="204" t="s">
        <v>71</v>
      </c>
      <c r="AU453" s="204" t="s">
        <v>80</v>
      </c>
      <c r="AY453" s="203" t="s">
        <v>142</v>
      </c>
      <c r="BK453" s="205">
        <f>SUM(BK454:BK459)</f>
        <v>0</v>
      </c>
    </row>
    <row r="454" s="2" customFormat="1" ht="21.75" customHeight="1">
      <c r="A454" s="41"/>
      <c r="B454" s="42"/>
      <c r="C454" s="208" t="s">
        <v>787</v>
      </c>
      <c r="D454" s="208" t="s">
        <v>144</v>
      </c>
      <c r="E454" s="209" t="s">
        <v>788</v>
      </c>
      <c r="F454" s="210" t="s">
        <v>789</v>
      </c>
      <c r="G454" s="211" t="s">
        <v>344</v>
      </c>
      <c r="H454" s="212">
        <v>0.010999999999999999</v>
      </c>
      <c r="I454" s="213"/>
      <c r="J454" s="214">
        <f>ROUND(I454*H454,2)</f>
        <v>0</v>
      </c>
      <c r="K454" s="210" t="s">
        <v>148</v>
      </c>
      <c r="L454" s="47"/>
      <c r="M454" s="215" t="s">
        <v>19</v>
      </c>
      <c r="N454" s="216" t="s">
        <v>43</v>
      </c>
      <c r="O454" s="87"/>
      <c r="P454" s="217">
        <f>O454*H454</f>
        <v>0</v>
      </c>
      <c r="Q454" s="217">
        <v>0</v>
      </c>
      <c r="R454" s="217">
        <f>Q454*H454</f>
        <v>0</v>
      </c>
      <c r="S454" s="217">
        <v>0</v>
      </c>
      <c r="T454" s="218">
        <f>S454*H454</f>
        <v>0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219" t="s">
        <v>149</v>
      </c>
      <c r="AT454" s="219" t="s">
        <v>144</v>
      </c>
      <c r="AU454" s="219" t="s">
        <v>82</v>
      </c>
      <c r="AY454" s="20" t="s">
        <v>142</v>
      </c>
      <c r="BE454" s="220">
        <f>IF(N454="základní",J454,0)</f>
        <v>0</v>
      </c>
      <c r="BF454" s="220">
        <f>IF(N454="snížená",J454,0)</f>
        <v>0</v>
      </c>
      <c r="BG454" s="220">
        <f>IF(N454="zákl. přenesená",J454,0)</f>
        <v>0</v>
      </c>
      <c r="BH454" s="220">
        <f>IF(N454="sníž. přenesená",J454,0)</f>
        <v>0</v>
      </c>
      <c r="BI454" s="220">
        <f>IF(N454="nulová",J454,0)</f>
        <v>0</v>
      </c>
      <c r="BJ454" s="20" t="s">
        <v>80</v>
      </c>
      <c r="BK454" s="220">
        <f>ROUND(I454*H454,2)</f>
        <v>0</v>
      </c>
      <c r="BL454" s="20" t="s">
        <v>149</v>
      </c>
      <c r="BM454" s="219" t="s">
        <v>790</v>
      </c>
    </row>
    <row r="455" s="2" customFormat="1">
      <c r="A455" s="41"/>
      <c r="B455" s="42"/>
      <c r="C455" s="43"/>
      <c r="D455" s="221" t="s">
        <v>151</v>
      </c>
      <c r="E455" s="43"/>
      <c r="F455" s="222" t="s">
        <v>791</v>
      </c>
      <c r="G455" s="43"/>
      <c r="H455" s="43"/>
      <c r="I455" s="223"/>
      <c r="J455" s="43"/>
      <c r="K455" s="43"/>
      <c r="L455" s="47"/>
      <c r="M455" s="224"/>
      <c r="N455" s="225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0" t="s">
        <v>151</v>
      </c>
      <c r="AU455" s="20" t="s">
        <v>82</v>
      </c>
    </row>
    <row r="456" s="2" customFormat="1" ht="24.15" customHeight="1">
      <c r="A456" s="41"/>
      <c r="B456" s="42"/>
      <c r="C456" s="208" t="s">
        <v>792</v>
      </c>
      <c r="D456" s="208" t="s">
        <v>144</v>
      </c>
      <c r="E456" s="209" t="s">
        <v>793</v>
      </c>
      <c r="F456" s="210" t="s">
        <v>794</v>
      </c>
      <c r="G456" s="211" t="s">
        <v>344</v>
      </c>
      <c r="H456" s="212">
        <v>0.34100000000000003</v>
      </c>
      <c r="I456" s="213"/>
      <c r="J456" s="214">
        <f>ROUND(I456*H456,2)</f>
        <v>0</v>
      </c>
      <c r="K456" s="210" t="s">
        <v>148</v>
      </c>
      <c r="L456" s="47"/>
      <c r="M456" s="215" t="s">
        <v>19</v>
      </c>
      <c r="N456" s="216" t="s">
        <v>43</v>
      </c>
      <c r="O456" s="87"/>
      <c r="P456" s="217">
        <f>O456*H456</f>
        <v>0</v>
      </c>
      <c r="Q456" s="217">
        <v>0</v>
      </c>
      <c r="R456" s="217">
        <f>Q456*H456</f>
        <v>0</v>
      </c>
      <c r="S456" s="217">
        <v>0</v>
      </c>
      <c r="T456" s="218">
        <f>S456*H456</f>
        <v>0</v>
      </c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R456" s="219" t="s">
        <v>149</v>
      </c>
      <c r="AT456" s="219" t="s">
        <v>144</v>
      </c>
      <c r="AU456" s="219" t="s">
        <v>82</v>
      </c>
      <c r="AY456" s="20" t="s">
        <v>142</v>
      </c>
      <c r="BE456" s="220">
        <f>IF(N456="základní",J456,0)</f>
        <v>0</v>
      </c>
      <c r="BF456" s="220">
        <f>IF(N456="snížená",J456,0)</f>
        <v>0</v>
      </c>
      <c r="BG456" s="220">
        <f>IF(N456="zákl. přenesená",J456,0)</f>
        <v>0</v>
      </c>
      <c r="BH456" s="220">
        <f>IF(N456="sníž. přenesená",J456,0)</f>
        <v>0</v>
      </c>
      <c r="BI456" s="220">
        <f>IF(N456="nulová",J456,0)</f>
        <v>0</v>
      </c>
      <c r="BJ456" s="20" t="s">
        <v>80</v>
      </c>
      <c r="BK456" s="220">
        <f>ROUND(I456*H456,2)</f>
        <v>0</v>
      </c>
      <c r="BL456" s="20" t="s">
        <v>149</v>
      </c>
      <c r="BM456" s="219" t="s">
        <v>795</v>
      </c>
    </row>
    <row r="457" s="2" customFormat="1">
      <c r="A457" s="41"/>
      <c r="B457" s="42"/>
      <c r="C457" s="43"/>
      <c r="D457" s="221" t="s">
        <v>151</v>
      </c>
      <c r="E457" s="43"/>
      <c r="F457" s="222" t="s">
        <v>796</v>
      </c>
      <c r="G457" s="43"/>
      <c r="H457" s="43"/>
      <c r="I457" s="223"/>
      <c r="J457" s="43"/>
      <c r="K457" s="43"/>
      <c r="L457" s="47"/>
      <c r="M457" s="224"/>
      <c r="N457" s="225"/>
      <c r="O457" s="87"/>
      <c r="P457" s="87"/>
      <c r="Q457" s="87"/>
      <c r="R457" s="87"/>
      <c r="S457" s="87"/>
      <c r="T457" s="88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T457" s="20" t="s">
        <v>151</v>
      </c>
      <c r="AU457" s="20" t="s">
        <v>82</v>
      </c>
    </row>
    <row r="458" s="13" customFormat="1">
      <c r="A458" s="13"/>
      <c r="B458" s="226"/>
      <c r="C458" s="227"/>
      <c r="D458" s="228" t="s">
        <v>153</v>
      </c>
      <c r="E458" s="227"/>
      <c r="F458" s="230" t="s">
        <v>797</v>
      </c>
      <c r="G458" s="227"/>
      <c r="H458" s="231">
        <v>0.34100000000000003</v>
      </c>
      <c r="I458" s="232"/>
      <c r="J458" s="227"/>
      <c r="K458" s="227"/>
      <c r="L458" s="233"/>
      <c r="M458" s="234"/>
      <c r="N458" s="235"/>
      <c r="O458" s="235"/>
      <c r="P458" s="235"/>
      <c r="Q458" s="235"/>
      <c r="R458" s="235"/>
      <c r="S458" s="235"/>
      <c r="T458" s="236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7" t="s">
        <v>153</v>
      </c>
      <c r="AU458" s="237" t="s">
        <v>82</v>
      </c>
      <c r="AV458" s="13" t="s">
        <v>82</v>
      </c>
      <c r="AW458" s="13" t="s">
        <v>4</v>
      </c>
      <c r="AX458" s="13" t="s">
        <v>80</v>
      </c>
      <c r="AY458" s="237" t="s">
        <v>142</v>
      </c>
    </row>
    <row r="459" s="2" customFormat="1" ht="24.15" customHeight="1">
      <c r="A459" s="41"/>
      <c r="B459" s="42"/>
      <c r="C459" s="208" t="s">
        <v>798</v>
      </c>
      <c r="D459" s="208" t="s">
        <v>144</v>
      </c>
      <c r="E459" s="209" t="s">
        <v>799</v>
      </c>
      <c r="F459" s="210" t="s">
        <v>800</v>
      </c>
      <c r="G459" s="211" t="s">
        <v>344</v>
      </c>
      <c r="H459" s="212">
        <v>0.010999999999999999</v>
      </c>
      <c r="I459" s="213"/>
      <c r="J459" s="214">
        <f>ROUND(I459*H459,2)</f>
        <v>0</v>
      </c>
      <c r="K459" s="210" t="s">
        <v>19</v>
      </c>
      <c r="L459" s="47"/>
      <c r="M459" s="215" t="s">
        <v>19</v>
      </c>
      <c r="N459" s="216" t="s">
        <v>43</v>
      </c>
      <c r="O459" s="87"/>
      <c r="P459" s="217">
        <f>O459*H459</f>
        <v>0</v>
      </c>
      <c r="Q459" s="217">
        <v>0</v>
      </c>
      <c r="R459" s="217">
        <f>Q459*H459</f>
        <v>0</v>
      </c>
      <c r="S459" s="217">
        <v>0</v>
      </c>
      <c r="T459" s="218">
        <f>S459*H459</f>
        <v>0</v>
      </c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R459" s="219" t="s">
        <v>149</v>
      </c>
      <c r="AT459" s="219" t="s">
        <v>144</v>
      </c>
      <c r="AU459" s="219" t="s">
        <v>82</v>
      </c>
      <c r="AY459" s="20" t="s">
        <v>142</v>
      </c>
      <c r="BE459" s="220">
        <f>IF(N459="základní",J459,0)</f>
        <v>0</v>
      </c>
      <c r="BF459" s="220">
        <f>IF(N459="snížená",J459,0)</f>
        <v>0</v>
      </c>
      <c r="BG459" s="220">
        <f>IF(N459="zákl. přenesená",J459,0)</f>
        <v>0</v>
      </c>
      <c r="BH459" s="220">
        <f>IF(N459="sníž. přenesená",J459,0)</f>
        <v>0</v>
      </c>
      <c r="BI459" s="220">
        <f>IF(N459="nulová",J459,0)</f>
        <v>0</v>
      </c>
      <c r="BJ459" s="20" t="s">
        <v>80</v>
      </c>
      <c r="BK459" s="220">
        <f>ROUND(I459*H459,2)</f>
        <v>0</v>
      </c>
      <c r="BL459" s="20" t="s">
        <v>149</v>
      </c>
      <c r="BM459" s="219" t="s">
        <v>801</v>
      </c>
    </row>
    <row r="460" s="12" customFormat="1" ht="25.92" customHeight="1">
      <c r="A460" s="12"/>
      <c r="B460" s="192"/>
      <c r="C460" s="193"/>
      <c r="D460" s="194" t="s">
        <v>71</v>
      </c>
      <c r="E460" s="195" t="s">
        <v>341</v>
      </c>
      <c r="F460" s="195" t="s">
        <v>802</v>
      </c>
      <c r="G460" s="193"/>
      <c r="H460" s="193"/>
      <c r="I460" s="196"/>
      <c r="J460" s="197">
        <f>BK460</f>
        <v>0</v>
      </c>
      <c r="K460" s="193"/>
      <c r="L460" s="198"/>
      <c r="M460" s="199"/>
      <c r="N460" s="200"/>
      <c r="O460" s="200"/>
      <c r="P460" s="201">
        <f>P461</f>
        <v>0</v>
      </c>
      <c r="Q460" s="200"/>
      <c r="R460" s="201">
        <f>R461</f>
        <v>0.23225999999999997</v>
      </c>
      <c r="S460" s="200"/>
      <c r="T460" s="202">
        <f>T461</f>
        <v>0</v>
      </c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R460" s="203" t="s">
        <v>106</v>
      </c>
      <c r="AT460" s="204" t="s">
        <v>71</v>
      </c>
      <c r="AU460" s="204" t="s">
        <v>72</v>
      </c>
      <c r="AY460" s="203" t="s">
        <v>142</v>
      </c>
      <c r="BK460" s="205">
        <f>BK461</f>
        <v>0</v>
      </c>
    </row>
    <row r="461" s="12" customFormat="1" ht="22.8" customHeight="1">
      <c r="A461" s="12"/>
      <c r="B461" s="192"/>
      <c r="C461" s="193"/>
      <c r="D461" s="194" t="s">
        <v>71</v>
      </c>
      <c r="E461" s="206" t="s">
        <v>803</v>
      </c>
      <c r="F461" s="206" t="s">
        <v>804</v>
      </c>
      <c r="G461" s="193"/>
      <c r="H461" s="193"/>
      <c r="I461" s="196"/>
      <c r="J461" s="207">
        <f>BK461</f>
        <v>0</v>
      </c>
      <c r="K461" s="193"/>
      <c r="L461" s="198"/>
      <c r="M461" s="199"/>
      <c r="N461" s="200"/>
      <c r="O461" s="200"/>
      <c r="P461" s="201">
        <f>SUM(P462:P467)</f>
        <v>0</v>
      </c>
      <c r="Q461" s="200"/>
      <c r="R461" s="201">
        <f>SUM(R462:R467)</f>
        <v>0.23225999999999997</v>
      </c>
      <c r="S461" s="200"/>
      <c r="T461" s="202">
        <f>SUM(T462:T467)</f>
        <v>0</v>
      </c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R461" s="203" t="s">
        <v>106</v>
      </c>
      <c r="AT461" s="204" t="s">
        <v>71</v>
      </c>
      <c r="AU461" s="204" t="s">
        <v>80</v>
      </c>
      <c r="AY461" s="203" t="s">
        <v>142</v>
      </c>
      <c r="BK461" s="205">
        <f>SUM(BK462:BK467)</f>
        <v>0</v>
      </c>
    </row>
    <row r="462" s="2" customFormat="1" ht="16.5" customHeight="1">
      <c r="A462" s="41"/>
      <c r="B462" s="42"/>
      <c r="C462" s="208" t="s">
        <v>805</v>
      </c>
      <c r="D462" s="208" t="s">
        <v>144</v>
      </c>
      <c r="E462" s="209" t="s">
        <v>806</v>
      </c>
      <c r="F462" s="210" t="s">
        <v>807</v>
      </c>
      <c r="G462" s="211" t="s">
        <v>165</v>
      </c>
      <c r="H462" s="212">
        <v>10.5</v>
      </c>
      <c r="I462" s="213"/>
      <c r="J462" s="214">
        <f>ROUND(I462*H462,2)</f>
        <v>0</v>
      </c>
      <c r="K462" s="210" t="s">
        <v>148</v>
      </c>
      <c r="L462" s="47"/>
      <c r="M462" s="215" t="s">
        <v>19</v>
      </c>
      <c r="N462" s="216" t="s">
        <v>43</v>
      </c>
      <c r="O462" s="87"/>
      <c r="P462" s="217">
        <f>O462*H462</f>
        <v>0</v>
      </c>
      <c r="Q462" s="217">
        <v>6.0000000000000002E-05</v>
      </c>
      <c r="R462" s="217">
        <f>Q462*H462</f>
        <v>0.00063000000000000003</v>
      </c>
      <c r="S462" s="217">
        <v>0</v>
      </c>
      <c r="T462" s="218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9" t="s">
        <v>350</v>
      </c>
      <c r="AT462" s="219" t="s">
        <v>144</v>
      </c>
      <c r="AU462" s="219" t="s">
        <v>82</v>
      </c>
      <c r="AY462" s="20" t="s">
        <v>142</v>
      </c>
      <c r="BE462" s="220">
        <f>IF(N462="základní",J462,0)</f>
        <v>0</v>
      </c>
      <c r="BF462" s="220">
        <f>IF(N462="snížená",J462,0)</f>
        <v>0</v>
      </c>
      <c r="BG462" s="220">
        <f>IF(N462="zákl. přenesená",J462,0)</f>
        <v>0</v>
      </c>
      <c r="BH462" s="220">
        <f>IF(N462="sníž. přenesená",J462,0)</f>
        <v>0</v>
      </c>
      <c r="BI462" s="220">
        <f>IF(N462="nulová",J462,0)</f>
        <v>0</v>
      </c>
      <c r="BJ462" s="20" t="s">
        <v>80</v>
      </c>
      <c r="BK462" s="220">
        <f>ROUND(I462*H462,2)</f>
        <v>0</v>
      </c>
      <c r="BL462" s="20" t="s">
        <v>350</v>
      </c>
      <c r="BM462" s="219" t="s">
        <v>808</v>
      </c>
    </row>
    <row r="463" s="2" customFormat="1">
      <c r="A463" s="41"/>
      <c r="B463" s="42"/>
      <c r="C463" s="43"/>
      <c r="D463" s="221" t="s">
        <v>151</v>
      </c>
      <c r="E463" s="43"/>
      <c r="F463" s="222" t="s">
        <v>809</v>
      </c>
      <c r="G463" s="43"/>
      <c r="H463" s="43"/>
      <c r="I463" s="223"/>
      <c r="J463" s="43"/>
      <c r="K463" s="43"/>
      <c r="L463" s="47"/>
      <c r="M463" s="224"/>
      <c r="N463" s="225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20" t="s">
        <v>151</v>
      </c>
      <c r="AU463" s="20" t="s">
        <v>82</v>
      </c>
    </row>
    <row r="464" s="2" customFormat="1" ht="16.5" customHeight="1">
      <c r="A464" s="41"/>
      <c r="B464" s="42"/>
      <c r="C464" s="260" t="s">
        <v>810</v>
      </c>
      <c r="D464" s="260" t="s">
        <v>341</v>
      </c>
      <c r="E464" s="261" t="s">
        <v>811</v>
      </c>
      <c r="F464" s="262" t="s">
        <v>812</v>
      </c>
      <c r="G464" s="263" t="s">
        <v>165</v>
      </c>
      <c r="H464" s="264">
        <v>10.5</v>
      </c>
      <c r="I464" s="265"/>
      <c r="J464" s="266">
        <f>ROUND(I464*H464,2)</f>
        <v>0</v>
      </c>
      <c r="K464" s="262" t="s">
        <v>148</v>
      </c>
      <c r="L464" s="267"/>
      <c r="M464" s="268" t="s">
        <v>19</v>
      </c>
      <c r="N464" s="269" t="s">
        <v>43</v>
      </c>
      <c r="O464" s="87"/>
      <c r="P464" s="217">
        <f>O464*H464</f>
        <v>0</v>
      </c>
      <c r="Q464" s="217">
        <v>0.017149999999999999</v>
      </c>
      <c r="R464" s="217">
        <f>Q464*H464</f>
        <v>0.18007499999999999</v>
      </c>
      <c r="S464" s="217">
        <v>0</v>
      </c>
      <c r="T464" s="218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19" t="s">
        <v>813</v>
      </c>
      <c r="AT464" s="219" t="s">
        <v>341</v>
      </c>
      <c r="AU464" s="219" t="s">
        <v>82</v>
      </c>
      <c r="AY464" s="20" t="s">
        <v>142</v>
      </c>
      <c r="BE464" s="220">
        <f>IF(N464="základní",J464,0)</f>
        <v>0</v>
      </c>
      <c r="BF464" s="220">
        <f>IF(N464="snížená",J464,0)</f>
        <v>0</v>
      </c>
      <c r="BG464" s="220">
        <f>IF(N464="zákl. přenesená",J464,0)</f>
        <v>0</v>
      </c>
      <c r="BH464" s="220">
        <f>IF(N464="sníž. přenesená",J464,0)</f>
        <v>0</v>
      </c>
      <c r="BI464" s="220">
        <f>IF(N464="nulová",J464,0)</f>
        <v>0</v>
      </c>
      <c r="BJ464" s="20" t="s">
        <v>80</v>
      </c>
      <c r="BK464" s="220">
        <f>ROUND(I464*H464,2)</f>
        <v>0</v>
      </c>
      <c r="BL464" s="20" t="s">
        <v>813</v>
      </c>
      <c r="BM464" s="219" t="s">
        <v>814</v>
      </c>
    </row>
    <row r="465" s="2" customFormat="1" ht="16.5" customHeight="1">
      <c r="A465" s="41"/>
      <c r="B465" s="42"/>
      <c r="C465" s="208" t="s">
        <v>815</v>
      </c>
      <c r="D465" s="208" t="s">
        <v>144</v>
      </c>
      <c r="E465" s="209" t="s">
        <v>816</v>
      </c>
      <c r="F465" s="210" t="s">
        <v>817</v>
      </c>
      <c r="G465" s="211" t="s">
        <v>165</v>
      </c>
      <c r="H465" s="212">
        <v>10.5</v>
      </c>
      <c r="I465" s="213"/>
      <c r="J465" s="214">
        <f>ROUND(I465*H465,2)</f>
        <v>0</v>
      </c>
      <c r="K465" s="210" t="s">
        <v>148</v>
      </c>
      <c r="L465" s="47"/>
      <c r="M465" s="215" t="s">
        <v>19</v>
      </c>
      <c r="N465" s="216" t="s">
        <v>43</v>
      </c>
      <c r="O465" s="87"/>
      <c r="P465" s="217">
        <f>O465*H465</f>
        <v>0</v>
      </c>
      <c r="Q465" s="217">
        <v>0.0049100000000000003</v>
      </c>
      <c r="R465" s="217">
        <f>Q465*H465</f>
        <v>0.051555000000000004</v>
      </c>
      <c r="S465" s="217">
        <v>0</v>
      </c>
      <c r="T465" s="218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19" t="s">
        <v>350</v>
      </c>
      <c r="AT465" s="219" t="s">
        <v>144</v>
      </c>
      <c r="AU465" s="219" t="s">
        <v>82</v>
      </c>
      <c r="AY465" s="20" t="s">
        <v>142</v>
      </c>
      <c r="BE465" s="220">
        <f>IF(N465="základní",J465,0)</f>
        <v>0</v>
      </c>
      <c r="BF465" s="220">
        <f>IF(N465="snížená",J465,0)</f>
        <v>0</v>
      </c>
      <c r="BG465" s="220">
        <f>IF(N465="zákl. přenesená",J465,0)</f>
        <v>0</v>
      </c>
      <c r="BH465" s="220">
        <f>IF(N465="sníž. přenesená",J465,0)</f>
        <v>0</v>
      </c>
      <c r="BI465" s="220">
        <f>IF(N465="nulová",J465,0)</f>
        <v>0</v>
      </c>
      <c r="BJ465" s="20" t="s">
        <v>80</v>
      </c>
      <c r="BK465" s="220">
        <f>ROUND(I465*H465,2)</f>
        <v>0</v>
      </c>
      <c r="BL465" s="20" t="s">
        <v>350</v>
      </c>
      <c r="BM465" s="219" t="s">
        <v>818</v>
      </c>
    </row>
    <row r="466" s="2" customFormat="1">
      <c r="A466" s="41"/>
      <c r="B466" s="42"/>
      <c r="C466" s="43"/>
      <c r="D466" s="221" t="s">
        <v>151</v>
      </c>
      <c r="E466" s="43"/>
      <c r="F466" s="222" t="s">
        <v>819</v>
      </c>
      <c r="G466" s="43"/>
      <c r="H466" s="43"/>
      <c r="I466" s="223"/>
      <c r="J466" s="43"/>
      <c r="K466" s="43"/>
      <c r="L466" s="47"/>
      <c r="M466" s="224"/>
      <c r="N466" s="225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151</v>
      </c>
      <c r="AU466" s="20" t="s">
        <v>82</v>
      </c>
    </row>
    <row r="467" s="13" customFormat="1">
      <c r="A467" s="13"/>
      <c r="B467" s="226"/>
      <c r="C467" s="227"/>
      <c r="D467" s="228" t="s">
        <v>153</v>
      </c>
      <c r="E467" s="229" t="s">
        <v>19</v>
      </c>
      <c r="F467" s="230" t="s">
        <v>820</v>
      </c>
      <c r="G467" s="227"/>
      <c r="H467" s="231">
        <v>10.5</v>
      </c>
      <c r="I467" s="232"/>
      <c r="J467" s="227"/>
      <c r="K467" s="227"/>
      <c r="L467" s="233"/>
      <c r="M467" s="281"/>
      <c r="N467" s="282"/>
      <c r="O467" s="282"/>
      <c r="P467" s="282"/>
      <c r="Q467" s="282"/>
      <c r="R467" s="282"/>
      <c r="S467" s="282"/>
      <c r="T467" s="28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7" t="s">
        <v>153</v>
      </c>
      <c r="AU467" s="237" t="s">
        <v>82</v>
      </c>
      <c r="AV467" s="13" t="s">
        <v>82</v>
      </c>
      <c r="AW467" s="13" t="s">
        <v>33</v>
      </c>
      <c r="AX467" s="13" t="s">
        <v>80</v>
      </c>
      <c r="AY467" s="237" t="s">
        <v>142</v>
      </c>
    </row>
    <row r="468" s="2" customFormat="1" ht="6.96" customHeight="1">
      <c r="A468" s="41"/>
      <c r="B468" s="62"/>
      <c r="C468" s="63"/>
      <c r="D468" s="63"/>
      <c r="E468" s="63"/>
      <c r="F468" s="63"/>
      <c r="G468" s="63"/>
      <c r="H468" s="63"/>
      <c r="I468" s="63"/>
      <c r="J468" s="63"/>
      <c r="K468" s="63"/>
      <c r="L468" s="47"/>
      <c r="M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</row>
  </sheetData>
  <sheetProtection sheet="1" autoFilter="0" formatColumns="0" formatRows="0" objects="1" scenarios="1" spinCount="100000" saltValue="1EYtfW5/BwmlmSAsEPxqbZwtMbhiyJDyBLyTZKHdUbymJCZVav/c7NmcDKaWz9gMY70aIoSlFZZZlnBQE99Fiw==" hashValue="AfRv1WenQZ899V/hh8r+9JfxE1mhxqb9lsqjUFO3X/hVjmlJgW/2+xoPYi1tGPRG5zC1idCGdE8hFaWOqCD49A==" algorithmName="SHA-512" password="CC35"/>
  <autoFilter ref="C89:K467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3_01/115101201"/>
    <hyperlink ref="F100" r:id="rId2" display="https://podminky.urs.cz/item/CS_URS_2023_01/115101301"/>
    <hyperlink ref="F102" r:id="rId3" display="https://podminky.urs.cz/item/CS_URS_2023_01/119001405"/>
    <hyperlink ref="F106" r:id="rId4" display="https://podminky.urs.cz/item/CS_URS_2023_01/119001411"/>
    <hyperlink ref="F109" r:id="rId5" display="https://podminky.urs.cz/item/CS_URS_2023_01/119001412"/>
    <hyperlink ref="F112" r:id="rId6" display="https://podminky.urs.cz/item/CS_URS_2023_01/119001421"/>
    <hyperlink ref="F117" r:id="rId7" display="https://podminky.urs.cz/item/CS_URS_2023_01/119002121"/>
    <hyperlink ref="F119" r:id="rId8" display="https://podminky.urs.cz/item/CS_URS_2023_01/119002122"/>
    <hyperlink ref="F121" r:id="rId9" display="https://podminky.urs.cz/item/CS_URS_2023_01/119002411"/>
    <hyperlink ref="F124" r:id="rId10" display="https://podminky.urs.cz/item/CS_URS_2023_01/119002412"/>
    <hyperlink ref="F126" r:id="rId11" display="https://podminky.urs.cz/item/CS_URS_2023_01/119003227"/>
    <hyperlink ref="F130" r:id="rId12" display="https://podminky.urs.cz/item/CS_URS_2023_01/119003228"/>
    <hyperlink ref="F132" r:id="rId13" display="https://podminky.urs.cz/item/CS_URS_2023_01/119004111"/>
    <hyperlink ref="F134" r:id="rId14" display="https://podminky.urs.cz/item/CS_URS_2023_01/119004112"/>
    <hyperlink ref="F136" r:id="rId15" display="https://podminky.urs.cz/item/CS_URS_2023_01/122351101"/>
    <hyperlink ref="F140" r:id="rId16" display="https://podminky.urs.cz/item/CS_URS_2023_01/132154205"/>
    <hyperlink ref="F143" r:id="rId17" display="VV0001"/>
    <hyperlink ref="F145" r:id="rId18" display="https://podminky.urs.cz/item/CS_URS_2023_01/132254205"/>
    <hyperlink ref="F159" r:id="rId19" display="https://podminky.urs.cz/item/CS_URS_2023_01/132354205"/>
    <hyperlink ref="F162" r:id="rId20" display="https://podminky.urs.cz/item/CS_URS_2023_01/139001101"/>
    <hyperlink ref="F166" r:id="rId21" display="https://podminky.urs.cz/item/CS_URS_2023_01/151101101"/>
    <hyperlink ref="F170" r:id="rId22" display="https://podminky.urs.cz/item/CS_URS_2023_01/151101111"/>
    <hyperlink ref="F172" r:id="rId23" display="https://podminky.urs.cz/item/CS_URS_2023_01/162351104"/>
    <hyperlink ref="F179" r:id="rId24" display="https://podminky.urs.cz/item/CS_URS_2023_01/162351124"/>
    <hyperlink ref="F183" r:id="rId25" display="https://podminky.urs.cz/item/CS_URS_2023_01/162751117"/>
    <hyperlink ref="F188" r:id="rId26" display="https://podminky.urs.cz/item/CS_URS_2023_01/162751119"/>
    <hyperlink ref="F194" r:id="rId27" display="https://podminky.urs.cz/item/CS_URS_2023_01/162751137"/>
    <hyperlink ref="F197" r:id="rId28" display="https://podminky.urs.cz/item/CS_URS_2023_01/162751139"/>
    <hyperlink ref="F201" r:id="rId29" display="https://podminky.urs.cz/item/CS_URS_2023_01/167151111"/>
    <hyperlink ref="F207" r:id="rId30" display="https://podminky.urs.cz/item/CS_URS_2023_01/167151112"/>
    <hyperlink ref="F210" r:id="rId31" display="https://podminky.urs.cz/item/CS_URS_2023_01/171152111"/>
    <hyperlink ref="F216" r:id="rId32" display="https://podminky.urs.cz/item/CS_URS_2023_01/171153101"/>
    <hyperlink ref="F220" r:id="rId33" display="https://podminky.urs.cz/item/CS_URS_2023_01/171201231"/>
    <hyperlink ref="F226" r:id="rId34" display="https://podminky.urs.cz/item/CS_URS_2023_01/171251201"/>
    <hyperlink ref="F231" r:id="rId35" display="https://podminky.urs.cz/item/CS_URS_2023_01/174151101"/>
    <hyperlink ref="F254" r:id="rId36" display="https://podminky.urs.cz/item/CS_URS_2023_01/175111101"/>
    <hyperlink ref="F262" r:id="rId37" display="https://podminky.urs.cz/item/CS_URS_2023_01/212751104"/>
    <hyperlink ref="F267" r:id="rId38" display="https://podminky.urs.cz/item/CS_URS_2023_01/451572111"/>
    <hyperlink ref="F272" r:id="rId39" display="https://podminky.urs.cz/item/CS_URS_2023_01/452112112"/>
    <hyperlink ref="F277" r:id="rId40" display="https://podminky.urs.cz/item/CS_URS_2022_01/452112122"/>
    <hyperlink ref="F286" r:id="rId41" display="https://podminky.urs.cz/item/CS_URS_2023_01/452313141"/>
    <hyperlink ref="F290" r:id="rId42" display="https://podminky.urs.cz/item/CS_URS_2023_01/452353101"/>
    <hyperlink ref="F295" r:id="rId43" display="https://podminky.urs.cz/item/CS_URS_2023_01/617633112"/>
    <hyperlink ref="F301" r:id="rId44" display="https://podminky.urs.cz/item/CS_URS_2023_01/857242122"/>
    <hyperlink ref="F306" r:id="rId45" display="https://podminky.urs.cz/item/CS_URS_2023_01/857244122"/>
    <hyperlink ref="F313" r:id="rId46" display="https://podminky.urs.cz/item/CS_URS_2023_01/871254301"/>
    <hyperlink ref="F317" r:id="rId47" display="https://podminky.urs.cz/item/CS_URS_2023_01/871255301"/>
    <hyperlink ref="F324" r:id="rId48" display="https://podminky.urs.cz/item/CS_URS_2023_01/871375231"/>
    <hyperlink ref="F327" r:id="rId49" display="https://podminky.urs.cz/item/CS_URS_2023_01/877245201"/>
    <hyperlink ref="F334" r:id="rId50" display="https://podminky.urs.cz/item/CS_URS_2023_01/877245210"/>
    <hyperlink ref="F341" r:id="rId51" display="https://podminky.urs.cz/item/CS_URS_2023_01/891242122"/>
    <hyperlink ref="F345" r:id="rId52" display="https://podminky.urs.cz/item/CS_URS_2023_01/891243321"/>
    <hyperlink ref="F348" r:id="rId53" display="https://podminky.urs.cz/item/CS_URS_2023_01/891247112"/>
    <hyperlink ref="F351" r:id="rId54" display="https://podminky.urs.cz/item/CS_URS_2023_01/892241111"/>
    <hyperlink ref="F353" r:id="rId55" display="https://podminky.urs.cz/item/CS_URS_2023_01/892372111"/>
    <hyperlink ref="F355" r:id="rId56" display="https://podminky.urs.cz/item/CS_URS_2023_01/894411311"/>
    <hyperlink ref="F375" r:id="rId57" display="https://podminky.urs.cz/item/CS_URS_2023_01/894412411"/>
    <hyperlink ref="F380" r:id="rId58" display="https://podminky.urs.cz/item/CS_URS_2023_01/894414111"/>
    <hyperlink ref="F386" r:id="rId59" display="https://podminky.urs.cz/item/CS_URS_2023_01/894414211"/>
    <hyperlink ref="F392" r:id="rId60" display="https://podminky.urs.cz/item/CS_URS_2023_01/899102112"/>
    <hyperlink ref="F398" r:id="rId61" display="https://podminky.urs.cz/item/CS_URS_2023_01/899103112"/>
    <hyperlink ref="F402" r:id="rId62" display="https://podminky.urs.cz/item/CS_URS_2023_01/899104112"/>
    <hyperlink ref="F406" r:id="rId63" display="https://podminky.urs.cz/item/CS_URS_2023_01/899401112"/>
    <hyperlink ref="F410" r:id="rId64" display="https://podminky.urs.cz/item/CS_URS_2023_01/899401113"/>
    <hyperlink ref="F414" r:id="rId65" display="https://podminky.urs.cz/item/CS_URS_2023_01/899712111"/>
    <hyperlink ref="F416" r:id="rId66" display="https://podminky.urs.cz/item/CS_URS_2023_01/899713111"/>
    <hyperlink ref="F419" r:id="rId67" display="https://podminky.urs.cz/item/CS_URS_2023_01/899721111"/>
    <hyperlink ref="F422" r:id="rId68" display="https://podminky.urs.cz/item/CS_URS_2023_01/899722112"/>
    <hyperlink ref="F425" r:id="rId69" display="https://podminky.urs.cz/item/CS_URS_2023_01/899913133"/>
    <hyperlink ref="F429" r:id="rId70" display="https://podminky.urs.cz/item/CS_URS_2023_01/936124112"/>
    <hyperlink ref="F432" r:id="rId71" display="https://podminky.urs.cz/item/CS_URS_2023_01/953334115"/>
    <hyperlink ref="F439" r:id="rId72" display="https://podminky.urs.cz/item/CS_URS_2023_01/966001211"/>
    <hyperlink ref="F442" r:id="rId73" display="https://podminky.urs.cz/item/CS_URS_2023_01/977151122"/>
    <hyperlink ref="F452" r:id="rId74" display="https://podminky.urs.cz/item/CS_URS_2023_01/998276101"/>
    <hyperlink ref="F455" r:id="rId75" display="https://podminky.urs.cz/item/CS_URS_2023_01/997013501"/>
    <hyperlink ref="F457" r:id="rId76" display="https://podminky.urs.cz/item/CS_URS_2023_01/997013509"/>
    <hyperlink ref="F463" r:id="rId77" display="https://podminky.urs.cz/item/CS_URS_2023_01/230011088"/>
    <hyperlink ref="F466" r:id="rId78" display="https://podminky.urs.cz/item/CS_URS_2023_01/230200117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82</v>
      </c>
    </row>
    <row r="4" s="1" customFormat="1" ht="24.96" customHeight="1">
      <c r="B4" s="23"/>
      <c r="D4" s="134" t="s">
        <v>97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Petrohrad, Černčice_prodlouženní kanal. výtlaku na ČOV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110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821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10. 4. 2023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19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27</v>
      </c>
      <c r="F15" s="41"/>
      <c r="G15" s="41"/>
      <c r="H15" s="41"/>
      <c r="I15" s="136" t="s">
        <v>28</v>
      </c>
      <c r="J15" s="140" t="s">
        <v>19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29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28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31</v>
      </c>
      <c r="E20" s="41"/>
      <c r="F20" s="41"/>
      <c r="G20" s="41"/>
      <c r="H20" s="41"/>
      <c r="I20" s="136" t="s">
        <v>26</v>
      </c>
      <c r="J20" s="140" t="s">
        <v>19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32</v>
      </c>
      <c r="F21" s="41"/>
      <c r="G21" s="41"/>
      <c r="H21" s="41"/>
      <c r="I21" s="136" t="s">
        <v>28</v>
      </c>
      <c r="J21" s="140" t="s">
        <v>19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34</v>
      </c>
      <c r="E23" s="41"/>
      <c r="F23" s="41"/>
      <c r="G23" s="41"/>
      <c r="H23" s="41"/>
      <c r="I23" s="136" t="s">
        <v>26</v>
      </c>
      <c r="J23" s="140" t="s">
        <v>19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35</v>
      </c>
      <c r="F24" s="41"/>
      <c r="G24" s="41"/>
      <c r="H24" s="41"/>
      <c r="I24" s="136" t="s">
        <v>28</v>
      </c>
      <c r="J24" s="140" t="s">
        <v>19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36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38</v>
      </c>
      <c r="E30" s="41"/>
      <c r="F30" s="41"/>
      <c r="G30" s="41"/>
      <c r="H30" s="41"/>
      <c r="I30" s="41"/>
      <c r="J30" s="148">
        <f>ROUND(J85,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40</v>
      </c>
      <c r="G32" s="41"/>
      <c r="H32" s="41"/>
      <c r="I32" s="149" t="s">
        <v>39</v>
      </c>
      <c r="J32" s="149" t="s">
        <v>41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42</v>
      </c>
      <c r="E33" s="136" t="s">
        <v>43</v>
      </c>
      <c r="F33" s="151">
        <f>ROUND((SUM(BE85:BE217)),  2)</f>
        <v>0</v>
      </c>
      <c r="G33" s="41"/>
      <c r="H33" s="41"/>
      <c r="I33" s="152">
        <v>0.20999999999999999</v>
      </c>
      <c r="J33" s="151">
        <f>ROUND(((SUM(BE85:BE217))*I33),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44</v>
      </c>
      <c r="F34" s="151">
        <f>ROUND((SUM(BF85:BF217)),  2)</f>
        <v>0</v>
      </c>
      <c r="G34" s="41"/>
      <c r="H34" s="41"/>
      <c r="I34" s="152">
        <v>0.14999999999999999</v>
      </c>
      <c r="J34" s="151">
        <f>ROUND(((SUM(BF85:BF217))*I34),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45</v>
      </c>
      <c r="F35" s="151">
        <f>ROUND((SUM(BG85:BG217)),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46</v>
      </c>
      <c r="F36" s="151">
        <f>ROUND((SUM(BH85:BH217)),  2)</f>
        <v>0</v>
      </c>
      <c r="G36" s="41"/>
      <c r="H36" s="41"/>
      <c r="I36" s="152">
        <v>0.14999999999999999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47</v>
      </c>
      <c r="F37" s="151">
        <f>ROUND((SUM(BI85:BI217)),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112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Petrohrad, Černčice_prodlouženní kanal. výtlaku na ČOV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110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01 - Obnova povrchů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Petrohrad - Černčice</v>
      </c>
      <c r="G52" s="43"/>
      <c r="H52" s="43"/>
      <c r="I52" s="35" t="s">
        <v>23</v>
      </c>
      <c r="J52" s="75" t="str">
        <f>IF(J12="","",J12)</f>
        <v>10. 4. 2023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Obec Petrohrad</v>
      </c>
      <c r="G54" s="43"/>
      <c r="H54" s="43"/>
      <c r="I54" s="35" t="s">
        <v>31</v>
      </c>
      <c r="J54" s="39" t="str">
        <f>E21</f>
        <v>AZ Consult spol. s r.o.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Dagmar Sedláčková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113</v>
      </c>
      <c r="D57" s="166"/>
      <c r="E57" s="166"/>
      <c r="F57" s="166"/>
      <c r="G57" s="166"/>
      <c r="H57" s="166"/>
      <c r="I57" s="166"/>
      <c r="J57" s="167" t="s">
        <v>114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70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115</v>
      </c>
    </row>
    <row r="60" s="9" customFormat="1" ht="24.96" customHeight="1">
      <c r="A60" s="9"/>
      <c r="B60" s="169"/>
      <c r="C60" s="170"/>
      <c r="D60" s="171" t="s">
        <v>116</v>
      </c>
      <c r="E60" s="172"/>
      <c r="F60" s="172"/>
      <c r="G60" s="172"/>
      <c r="H60" s="172"/>
      <c r="I60" s="172"/>
      <c r="J60" s="173">
        <f>J86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117</v>
      </c>
      <c r="E61" s="178"/>
      <c r="F61" s="178"/>
      <c r="G61" s="178"/>
      <c r="H61" s="178"/>
      <c r="I61" s="178"/>
      <c r="J61" s="179">
        <f>J87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119</v>
      </c>
      <c r="E62" s="178"/>
      <c r="F62" s="178"/>
      <c r="G62" s="178"/>
      <c r="H62" s="178"/>
      <c r="I62" s="178"/>
      <c r="J62" s="179">
        <f>J131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822</v>
      </c>
      <c r="E63" s="178"/>
      <c r="F63" s="178"/>
      <c r="G63" s="178"/>
      <c r="H63" s="178"/>
      <c r="I63" s="178"/>
      <c r="J63" s="179">
        <f>J135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124</v>
      </c>
      <c r="E64" s="178"/>
      <c r="F64" s="178"/>
      <c r="G64" s="178"/>
      <c r="H64" s="178"/>
      <c r="I64" s="178"/>
      <c r="J64" s="179">
        <f>J184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823</v>
      </c>
      <c r="E65" s="178"/>
      <c r="F65" s="178"/>
      <c r="G65" s="178"/>
      <c r="H65" s="178"/>
      <c r="I65" s="178"/>
      <c r="J65" s="179">
        <f>J215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127</v>
      </c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4" t="str">
        <f>E7</f>
        <v>Petrohrad, Černčice_prodlouženní kanal. výtlaku na ČOV</v>
      </c>
      <c r="F75" s="35"/>
      <c r="G75" s="35"/>
      <c r="H75" s="35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110</v>
      </c>
      <c r="D76" s="43"/>
      <c r="E76" s="43"/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SO 01 - Obnova povrchů</v>
      </c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Petrohrad - Černčice</v>
      </c>
      <c r="G79" s="43"/>
      <c r="H79" s="43"/>
      <c r="I79" s="35" t="s">
        <v>23</v>
      </c>
      <c r="J79" s="75" t="str">
        <f>IF(J12="","",J12)</f>
        <v>10. 4. 2023</v>
      </c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25</v>
      </c>
      <c r="D81" s="43"/>
      <c r="E81" s="43"/>
      <c r="F81" s="30" t="str">
        <f>E15</f>
        <v>Obec Petrohrad</v>
      </c>
      <c r="G81" s="43"/>
      <c r="H81" s="43"/>
      <c r="I81" s="35" t="s">
        <v>31</v>
      </c>
      <c r="J81" s="39" t="str">
        <f>E21</f>
        <v>AZ Consult spol. s r.o.</v>
      </c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29</v>
      </c>
      <c r="D82" s="43"/>
      <c r="E82" s="43"/>
      <c r="F82" s="30" t="str">
        <f>IF(E18="","",E18)</f>
        <v>Vyplň údaj</v>
      </c>
      <c r="G82" s="43"/>
      <c r="H82" s="43"/>
      <c r="I82" s="35" t="s">
        <v>34</v>
      </c>
      <c r="J82" s="39" t="str">
        <f>E24</f>
        <v>Dagmar Sedláčková</v>
      </c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1"/>
      <c r="B84" s="182"/>
      <c r="C84" s="183" t="s">
        <v>128</v>
      </c>
      <c r="D84" s="184" t="s">
        <v>57</v>
      </c>
      <c r="E84" s="184" t="s">
        <v>53</v>
      </c>
      <c r="F84" s="184" t="s">
        <v>54</v>
      </c>
      <c r="G84" s="184" t="s">
        <v>129</v>
      </c>
      <c r="H84" s="184" t="s">
        <v>130</v>
      </c>
      <c r="I84" s="184" t="s">
        <v>131</v>
      </c>
      <c r="J84" s="184" t="s">
        <v>114</v>
      </c>
      <c r="K84" s="185" t="s">
        <v>132</v>
      </c>
      <c r="L84" s="186"/>
      <c r="M84" s="95" t="s">
        <v>19</v>
      </c>
      <c r="N84" s="96" t="s">
        <v>42</v>
      </c>
      <c r="O84" s="96" t="s">
        <v>133</v>
      </c>
      <c r="P84" s="96" t="s">
        <v>134</v>
      </c>
      <c r="Q84" s="96" t="s">
        <v>135</v>
      </c>
      <c r="R84" s="96" t="s">
        <v>136</v>
      </c>
      <c r="S84" s="96" t="s">
        <v>137</v>
      </c>
      <c r="T84" s="97" t="s">
        <v>138</v>
      </c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</row>
    <row r="85" s="2" customFormat="1" ht="22.8" customHeight="1">
      <c r="A85" s="41"/>
      <c r="B85" s="42"/>
      <c r="C85" s="102" t="s">
        <v>139</v>
      </c>
      <c r="D85" s="43"/>
      <c r="E85" s="43"/>
      <c r="F85" s="43"/>
      <c r="G85" s="43"/>
      <c r="H85" s="43"/>
      <c r="I85" s="43"/>
      <c r="J85" s="187">
        <f>BK85</f>
        <v>0</v>
      </c>
      <c r="K85" s="43"/>
      <c r="L85" s="47"/>
      <c r="M85" s="98"/>
      <c r="N85" s="188"/>
      <c r="O85" s="99"/>
      <c r="P85" s="189">
        <f>P86</f>
        <v>0</v>
      </c>
      <c r="Q85" s="99"/>
      <c r="R85" s="189">
        <f>R86</f>
        <v>5.1288110000000007</v>
      </c>
      <c r="S85" s="99"/>
      <c r="T85" s="190">
        <f>T86</f>
        <v>298.58101999999997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71</v>
      </c>
      <c r="AU85" s="20" t="s">
        <v>115</v>
      </c>
      <c r="BK85" s="191">
        <f>BK86</f>
        <v>0</v>
      </c>
    </row>
    <row r="86" s="12" customFormat="1" ht="25.92" customHeight="1">
      <c r="A86" s="12"/>
      <c r="B86" s="192"/>
      <c r="C86" s="193"/>
      <c r="D86" s="194" t="s">
        <v>71</v>
      </c>
      <c r="E86" s="195" t="s">
        <v>140</v>
      </c>
      <c r="F86" s="195" t="s">
        <v>141</v>
      </c>
      <c r="G86" s="193"/>
      <c r="H86" s="193"/>
      <c r="I86" s="196"/>
      <c r="J86" s="197">
        <f>BK86</f>
        <v>0</v>
      </c>
      <c r="K86" s="193"/>
      <c r="L86" s="198"/>
      <c r="M86" s="199"/>
      <c r="N86" s="200"/>
      <c r="O86" s="200"/>
      <c r="P86" s="201">
        <f>P87+P131+P135+P184+P215</f>
        <v>0</v>
      </c>
      <c r="Q86" s="200"/>
      <c r="R86" s="201">
        <f>R87+R131+R135+R184+R215</f>
        <v>5.1288110000000007</v>
      </c>
      <c r="S86" s="200"/>
      <c r="T86" s="202">
        <f>T87+T131+T135+T184+T215</f>
        <v>298.58101999999997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3" t="s">
        <v>80</v>
      </c>
      <c r="AT86" s="204" t="s">
        <v>71</v>
      </c>
      <c r="AU86" s="204" t="s">
        <v>72</v>
      </c>
      <c r="AY86" s="203" t="s">
        <v>142</v>
      </c>
      <c r="BK86" s="205">
        <f>BK87+BK131+BK135+BK184+BK215</f>
        <v>0</v>
      </c>
    </row>
    <row r="87" s="12" customFormat="1" ht="22.8" customHeight="1">
      <c r="A87" s="12"/>
      <c r="B87" s="192"/>
      <c r="C87" s="193"/>
      <c r="D87" s="194" t="s">
        <v>71</v>
      </c>
      <c r="E87" s="206" t="s">
        <v>80</v>
      </c>
      <c r="F87" s="206" t="s">
        <v>143</v>
      </c>
      <c r="G87" s="193"/>
      <c r="H87" s="193"/>
      <c r="I87" s="196"/>
      <c r="J87" s="207">
        <f>BK87</f>
        <v>0</v>
      </c>
      <c r="K87" s="193"/>
      <c r="L87" s="198"/>
      <c r="M87" s="199"/>
      <c r="N87" s="200"/>
      <c r="O87" s="200"/>
      <c r="P87" s="201">
        <f>SUM(P88:P130)</f>
        <v>0</v>
      </c>
      <c r="Q87" s="200"/>
      <c r="R87" s="201">
        <f>SUM(R88:R130)</f>
        <v>0.041191000000000005</v>
      </c>
      <c r="S87" s="200"/>
      <c r="T87" s="202">
        <f>SUM(T88:T130)</f>
        <v>298.58101999999997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3" t="s">
        <v>80</v>
      </c>
      <c r="AT87" s="204" t="s">
        <v>71</v>
      </c>
      <c r="AU87" s="204" t="s">
        <v>80</v>
      </c>
      <c r="AY87" s="203" t="s">
        <v>142</v>
      </c>
      <c r="BK87" s="205">
        <f>SUM(BK88:BK130)</f>
        <v>0</v>
      </c>
    </row>
    <row r="88" s="2" customFormat="1" ht="33" customHeight="1">
      <c r="A88" s="41"/>
      <c r="B88" s="42"/>
      <c r="C88" s="208" t="s">
        <v>80</v>
      </c>
      <c r="D88" s="208" t="s">
        <v>144</v>
      </c>
      <c r="E88" s="209" t="s">
        <v>824</v>
      </c>
      <c r="F88" s="210" t="s">
        <v>825</v>
      </c>
      <c r="G88" s="211" t="s">
        <v>201</v>
      </c>
      <c r="H88" s="212">
        <v>2.6000000000000001</v>
      </c>
      <c r="I88" s="213"/>
      <c r="J88" s="214">
        <f>ROUND(I88*H88,2)</f>
        <v>0</v>
      </c>
      <c r="K88" s="210" t="s">
        <v>148</v>
      </c>
      <c r="L88" s="47"/>
      <c r="M88" s="215" t="s">
        <v>19</v>
      </c>
      <c r="N88" s="216" t="s">
        <v>43</v>
      </c>
      <c r="O88" s="87"/>
      <c r="P88" s="217">
        <f>O88*H88</f>
        <v>0</v>
      </c>
      <c r="Q88" s="217">
        <v>0</v>
      </c>
      <c r="R88" s="217">
        <f>Q88*H88</f>
        <v>0</v>
      </c>
      <c r="S88" s="217">
        <v>0.29499999999999998</v>
      </c>
      <c r="T88" s="218">
        <f>S88*H88</f>
        <v>0.76700000000000002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9" t="s">
        <v>149</v>
      </c>
      <c r="AT88" s="219" t="s">
        <v>144</v>
      </c>
      <c r="AU88" s="219" t="s">
        <v>82</v>
      </c>
      <c r="AY88" s="20" t="s">
        <v>142</v>
      </c>
      <c r="BE88" s="220">
        <f>IF(N88="základní",J88,0)</f>
        <v>0</v>
      </c>
      <c r="BF88" s="220">
        <f>IF(N88="snížená",J88,0)</f>
        <v>0</v>
      </c>
      <c r="BG88" s="220">
        <f>IF(N88="zákl. přenesená",J88,0)</f>
        <v>0</v>
      </c>
      <c r="BH88" s="220">
        <f>IF(N88="sníž. přenesená",J88,0)</f>
        <v>0</v>
      </c>
      <c r="BI88" s="220">
        <f>IF(N88="nulová",J88,0)</f>
        <v>0</v>
      </c>
      <c r="BJ88" s="20" t="s">
        <v>80</v>
      </c>
      <c r="BK88" s="220">
        <f>ROUND(I88*H88,2)</f>
        <v>0</v>
      </c>
      <c r="BL88" s="20" t="s">
        <v>149</v>
      </c>
      <c r="BM88" s="219" t="s">
        <v>826</v>
      </c>
    </row>
    <row r="89" s="2" customFormat="1">
      <c r="A89" s="41"/>
      <c r="B89" s="42"/>
      <c r="C89" s="43"/>
      <c r="D89" s="221" t="s">
        <v>151</v>
      </c>
      <c r="E89" s="43"/>
      <c r="F89" s="222" t="s">
        <v>827</v>
      </c>
      <c r="G89" s="43"/>
      <c r="H89" s="43"/>
      <c r="I89" s="223"/>
      <c r="J89" s="43"/>
      <c r="K89" s="43"/>
      <c r="L89" s="47"/>
      <c r="M89" s="224"/>
      <c r="N89" s="225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151</v>
      </c>
      <c r="AU89" s="20" t="s">
        <v>82</v>
      </c>
    </row>
    <row r="90" s="15" customFormat="1">
      <c r="A90" s="15"/>
      <c r="B90" s="249"/>
      <c r="C90" s="250"/>
      <c r="D90" s="228" t="s">
        <v>153</v>
      </c>
      <c r="E90" s="251" t="s">
        <v>19</v>
      </c>
      <c r="F90" s="252" t="s">
        <v>828</v>
      </c>
      <c r="G90" s="250"/>
      <c r="H90" s="251" t="s">
        <v>19</v>
      </c>
      <c r="I90" s="253"/>
      <c r="J90" s="250"/>
      <c r="K90" s="250"/>
      <c r="L90" s="254"/>
      <c r="M90" s="255"/>
      <c r="N90" s="256"/>
      <c r="O90" s="256"/>
      <c r="P90" s="256"/>
      <c r="Q90" s="256"/>
      <c r="R90" s="256"/>
      <c r="S90" s="256"/>
      <c r="T90" s="257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T90" s="258" t="s">
        <v>153</v>
      </c>
      <c r="AU90" s="258" t="s">
        <v>82</v>
      </c>
      <c r="AV90" s="15" t="s">
        <v>80</v>
      </c>
      <c r="AW90" s="15" t="s">
        <v>33</v>
      </c>
      <c r="AX90" s="15" t="s">
        <v>72</v>
      </c>
      <c r="AY90" s="258" t="s">
        <v>142</v>
      </c>
    </row>
    <row r="91" s="13" customFormat="1">
      <c r="A91" s="13"/>
      <c r="B91" s="226"/>
      <c r="C91" s="227"/>
      <c r="D91" s="228" t="s">
        <v>153</v>
      </c>
      <c r="E91" s="229" t="s">
        <v>19</v>
      </c>
      <c r="F91" s="230" t="s">
        <v>829</v>
      </c>
      <c r="G91" s="227"/>
      <c r="H91" s="231">
        <v>2.6000000000000001</v>
      </c>
      <c r="I91" s="232"/>
      <c r="J91" s="227"/>
      <c r="K91" s="227"/>
      <c r="L91" s="233"/>
      <c r="M91" s="234"/>
      <c r="N91" s="235"/>
      <c r="O91" s="235"/>
      <c r="P91" s="235"/>
      <c r="Q91" s="235"/>
      <c r="R91" s="235"/>
      <c r="S91" s="235"/>
      <c r="T91" s="236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7" t="s">
        <v>153</v>
      </c>
      <c r="AU91" s="237" t="s">
        <v>82</v>
      </c>
      <c r="AV91" s="13" t="s">
        <v>82</v>
      </c>
      <c r="AW91" s="13" t="s">
        <v>33</v>
      </c>
      <c r="AX91" s="13" t="s">
        <v>80</v>
      </c>
      <c r="AY91" s="237" t="s">
        <v>142</v>
      </c>
    </row>
    <row r="92" s="2" customFormat="1" ht="37.8" customHeight="1">
      <c r="A92" s="41"/>
      <c r="B92" s="42"/>
      <c r="C92" s="208" t="s">
        <v>82</v>
      </c>
      <c r="D92" s="208" t="s">
        <v>144</v>
      </c>
      <c r="E92" s="209" t="s">
        <v>830</v>
      </c>
      <c r="F92" s="210" t="s">
        <v>831</v>
      </c>
      <c r="G92" s="211" t="s">
        <v>201</v>
      </c>
      <c r="H92" s="212">
        <v>32.549999999999997</v>
      </c>
      <c r="I92" s="213"/>
      <c r="J92" s="214">
        <f>ROUND(I92*H92,2)</f>
        <v>0</v>
      </c>
      <c r="K92" s="210" t="s">
        <v>148</v>
      </c>
      <c r="L92" s="47"/>
      <c r="M92" s="215" t="s">
        <v>19</v>
      </c>
      <c r="N92" s="216" t="s">
        <v>43</v>
      </c>
      <c r="O92" s="87"/>
      <c r="P92" s="217">
        <f>O92*H92</f>
        <v>0</v>
      </c>
      <c r="Q92" s="217">
        <v>0</v>
      </c>
      <c r="R92" s="217">
        <f>Q92*H92</f>
        <v>0</v>
      </c>
      <c r="S92" s="217">
        <v>0.28999999999999998</v>
      </c>
      <c r="T92" s="218">
        <f>S92*H92</f>
        <v>9.4394999999999989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9" t="s">
        <v>149</v>
      </c>
      <c r="AT92" s="219" t="s">
        <v>144</v>
      </c>
      <c r="AU92" s="219" t="s">
        <v>82</v>
      </c>
      <c r="AY92" s="20" t="s">
        <v>142</v>
      </c>
      <c r="BE92" s="220">
        <f>IF(N92="základní",J92,0)</f>
        <v>0</v>
      </c>
      <c r="BF92" s="220">
        <f>IF(N92="snížená",J92,0)</f>
        <v>0</v>
      </c>
      <c r="BG92" s="220">
        <f>IF(N92="zákl. přenesená",J92,0)</f>
        <v>0</v>
      </c>
      <c r="BH92" s="220">
        <f>IF(N92="sníž. přenesená",J92,0)</f>
        <v>0</v>
      </c>
      <c r="BI92" s="220">
        <f>IF(N92="nulová",J92,0)</f>
        <v>0</v>
      </c>
      <c r="BJ92" s="20" t="s">
        <v>80</v>
      </c>
      <c r="BK92" s="220">
        <f>ROUND(I92*H92,2)</f>
        <v>0</v>
      </c>
      <c r="BL92" s="20" t="s">
        <v>149</v>
      </c>
      <c r="BM92" s="219" t="s">
        <v>832</v>
      </c>
    </row>
    <row r="93" s="2" customFormat="1">
      <c r="A93" s="41"/>
      <c r="B93" s="42"/>
      <c r="C93" s="43"/>
      <c r="D93" s="221" t="s">
        <v>151</v>
      </c>
      <c r="E93" s="43"/>
      <c r="F93" s="222" t="s">
        <v>833</v>
      </c>
      <c r="G93" s="43"/>
      <c r="H93" s="43"/>
      <c r="I93" s="223"/>
      <c r="J93" s="43"/>
      <c r="K93" s="43"/>
      <c r="L93" s="47"/>
      <c r="M93" s="224"/>
      <c r="N93" s="225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151</v>
      </c>
      <c r="AU93" s="20" t="s">
        <v>82</v>
      </c>
    </row>
    <row r="94" s="15" customFormat="1">
      <c r="A94" s="15"/>
      <c r="B94" s="249"/>
      <c r="C94" s="250"/>
      <c r="D94" s="228" t="s">
        <v>153</v>
      </c>
      <c r="E94" s="251" t="s">
        <v>19</v>
      </c>
      <c r="F94" s="252" t="s">
        <v>834</v>
      </c>
      <c r="G94" s="250"/>
      <c r="H94" s="251" t="s">
        <v>19</v>
      </c>
      <c r="I94" s="253"/>
      <c r="J94" s="250"/>
      <c r="K94" s="250"/>
      <c r="L94" s="254"/>
      <c r="M94" s="255"/>
      <c r="N94" s="256"/>
      <c r="O94" s="256"/>
      <c r="P94" s="256"/>
      <c r="Q94" s="256"/>
      <c r="R94" s="256"/>
      <c r="S94" s="256"/>
      <c r="T94" s="257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58" t="s">
        <v>153</v>
      </c>
      <c r="AU94" s="258" t="s">
        <v>82</v>
      </c>
      <c r="AV94" s="15" t="s">
        <v>80</v>
      </c>
      <c r="AW94" s="15" t="s">
        <v>33</v>
      </c>
      <c r="AX94" s="15" t="s">
        <v>72</v>
      </c>
      <c r="AY94" s="258" t="s">
        <v>142</v>
      </c>
    </row>
    <row r="95" s="13" customFormat="1">
      <c r="A95" s="13"/>
      <c r="B95" s="226"/>
      <c r="C95" s="227"/>
      <c r="D95" s="228" t="s">
        <v>153</v>
      </c>
      <c r="E95" s="229" t="s">
        <v>19</v>
      </c>
      <c r="F95" s="230" t="s">
        <v>835</v>
      </c>
      <c r="G95" s="227"/>
      <c r="H95" s="231">
        <v>32.549999999999997</v>
      </c>
      <c r="I95" s="232"/>
      <c r="J95" s="227"/>
      <c r="K95" s="227"/>
      <c r="L95" s="233"/>
      <c r="M95" s="234"/>
      <c r="N95" s="235"/>
      <c r="O95" s="235"/>
      <c r="P95" s="235"/>
      <c r="Q95" s="235"/>
      <c r="R95" s="235"/>
      <c r="S95" s="235"/>
      <c r="T95" s="236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7" t="s">
        <v>153</v>
      </c>
      <c r="AU95" s="237" t="s">
        <v>82</v>
      </c>
      <c r="AV95" s="13" t="s">
        <v>82</v>
      </c>
      <c r="AW95" s="13" t="s">
        <v>33</v>
      </c>
      <c r="AX95" s="13" t="s">
        <v>80</v>
      </c>
      <c r="AY95" s="237" t="s">
        <v>142</v>
      </c>
    </row>
    <row r="96" s="2" customFormat="1" ht="37.8" customHeight="1">
      <c r="A96" s="41"/>
      <c r="B96" s="42"/>
      <c r="C96" s="208" t="s">
        <v>106</v>
      </c>
      <c r="D96" s="208" t="s">
        <v>144</v>
      </c>
      <c r="E96" s="209" t="s">
        <v>836</v>
      </c>
      <c r="F96" s="210" t="s">
        <v>837</v>
      </c>
      <c r="G96" s="211" t="s">
        <v>201</v>
      </c>
      <c r="H96" s="212">
        <v>217.56999999999999</v>
      </c>
      <c r="I96" s="213"/>
      <c r="J96" s="214">
        <f>ROUND(I96*H96,2)</f>
        <v>0</v>
      </c>
      <c r="K96" s="210" t="s">
        <v>148</v>
      </c>
      <c r="L96" s="47"/>
      <c r="M96" s="215" t="s">
        <v>19</v>
      </c>
      <c r="N96" s="216" t="s">
        <v>43</v>
      </c>
      <c r="O96" s="87"/>
      <c r="P96" s="217">
        <f>O96*H96</f>
        <v>0</v>
      </c>
      <c r="Q96" s="217">
        <v>0</v>
      </c>
      <c r="R96" s="217">
        <f>Q96*H96</f>
        <v>0</v>
      </c>
      <c r="S96" s="217">
        <v>0.44</v>
      </c>
      <c r="T96" s="218">
        <f>S96*H96</f>
        <v>95.730800000000002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9" t="s">
        <v>149</v>
      </c>
      <c r="AT96" s="219" t="s">
        <v>144</v>
      </c>
      <c r="AU96" s="219" t="s">
        <v>82</v>
      </c>
      <c r="AY96" s="20" t="s">
        <v>142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20" t="s">
        <v>80</v>
      </c>
      <c r="BK96" s="220">
        <f>ROUND(I96*H96,2)</f>
        <v>0</v>
      </c>
      <c r="BL96" s="20" t="s">
        <v>149</v>
      </c>
      <c r="BM96" s="219" t="s">
        <v>838</v>
      </c>
    </row>
    <row r="97" s="2" customFormat="1">
      <c r="A97" s="41"/>
      <c r="B97" s="42"/>
      <c r="C97" s="43"/>
      <c r="D97" s="221" t="s">
        <v>151</v>
      </c>
      <c r="E97" s="43"/>
      <c r="F97" s="222" t="s">
        <v>839</v>
      </c>
      <c r="G97" s="43"/>
      <c r="H97" s="43"/>
      <c r="I97" s="223"/>
      <c r="J97" s="43"/>
      <c r="K97" s="43"/>
      <c r="L97" s="47"/>
      <c r="M97" s="224"/>
      <c r="N97" s="225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151</v>
      </c>
      <c r="AU97" s="20" t="s">
        <v>82</v>
      </c>
    </row>
    <row r="98" s="15" customFormat="1">
      <c r="A98" s="15"/>
      <c r="B98" s="249"/>
      <c r="C98" s="250"/>
      <c r="D98" s="228" t="s">
        <v>153</v>
      </c>
      <c r="E98" s="251" t="s">
        <v>19</v>
      </c>
      <c r="F98" s="252" t="s">
        <v>840</v>
      </c>
      <c r="G98" s="250"/>
      <c r="H98" s="251" t="s">
        <v>19</v>
      </c>
      <c r="I98" s="253"/>
      <c r="J98" s="250"/>
      <c r="K98" s="250"/>
      <c r="L98" s="254"/>
      <c r="M98" s="255"/>
      <c r="N98" s="256"/>
      <c r="O98" s="256"/>
      <c r="P98" s="256"/>
      <c r="Q98" s="256"/>
      <c r="R98" s="256"/>
      <c r="S98" s="256"/>
      <c r="T98" s="257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8" t="s">
        <v>153</v>
      </c>
      <c r="AU98" s="258" t="s">
        <v>82</v>
      </c>
      <c r="AV98" s="15" t="s">
        <v>80</v>
      </c>
      <c r="AW98" s="15" t="s">
        <v>33</v>
      </c>
      <c r="AX98" s="15" t="s">
        <v>72</v>
      </c>
      <c r="AY98" s="258" t="s">
        <v>142</v>
      </c>
    </row>
    <row r="99" s="13" customFormat="1">
      <c r="A99" s="13"/>
      <c r="B99" s="226"/>
      <c r="C99" s="227"/>
      <c r="D99" s="228" t="s">
        <v>153</v>
      </c>
      <c r="E99" s="229" t="s">
        <v>19</v>
      </c>
      <c r="F99" s="230" t="s">
        <v>841</v>
      </c>
      <c r="G99" s="227"/>
      <c r="H99" s="231">
        <v>142.34</v>
      </c>
      <c r="I99" s="232"/>
      <c r="J99" s="227"/>
      <c r="K99" s="227"/>
      <c r="L99" s="233"/>
      <c r="M99" s="234"/>
      <c r="N99" s="235"/>
      <c r="O99" s="235"/>
      <c r="P99" s="235"/>
      <c r="Q99" s="235"/>
      <c r="R99" s="235"/>
      <c r="S99" s="235"/>
      <c r="T99" s="236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7" t="s">
        <v>153</v>
      </c>
      <c r="AU99" s="237" t="s">
        <v>82</v>
      </c>
      <c r="AV99" s="13" t="s">
        <v>82</v>
      </c>
      <c r="AW99" s="13" t="s">
        <v>33</v>
      </c>
      <c r="AX99" s="13" t="s">
        <v>72</v>
      </c>
      <c r="AY99" s="237" t="s">
        <v>142</v>
      </c>
    </row>
    <row r="100" s="13" customFormat="1">
      <c r="A100" s="13"/>
      <c r="B100" s="226"/>
      <c r="C100" s="227"/>
      <c r="D100" s="228" t="s">
        <v>153</v>
      </c>
      <c r="E100" s="229" t="s">
        <v>19</v>
      </c>
      <c r="F100" s="230" t="s">
        <v>842</v>
      </c>
      <c r="G100" s="227"/>
      <c r="H100" s="231">
        <v>72.629999999999995</v>
      </c>
      <c r="I100" s="232"/>
      <c r="J100" s="227"/>
      <c r="K100" s="227"/>
      <c r="L100" s="233"/>
      <c r="M100" s="234"/>
      <c r="N100" s="235"/>
      <c r="O100" s="235"/>
      <c r="P100" s="235"/>
      <c r="Q100" s="235"/>
      <c r="R100" s="235"/>
      <c r="S100" s="235"/>
      <c r="T100" s="23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7" t="s">
        <v>153</v>
      </c>
      <c r="AU100" s="237" t="s">
        <v>82</v>
      </c>
      <c r="AV100" s="13" t="s">
        <v>82</v>
      </c>
      <c r="AW100" s="13" t="s">
        <v>33</v>
      </c>
      <c r="AX100" s="13" t="s">
        <v>72</v>
      </c>
      <c r="AY100" s="237" t="s">
        <v>142</v>
      </c>
    </row>
    <row r="101" s="13" customFormat="1">
      <c r="A101" s="13"/>
      <c r="B101" s="226"/>
      <c r="C101" s="227"/>
      <c r="D101" s="228" t="s">
        <v>153</v>
      </c>
      <c r="E101" s="229" t="s">
        <v>19</v>
      </c>
      <c r="F101" s="230" t="s">
        <v>843</v>
      </c>
      <c r="G101" s="227"/>
      <c r="H101" s="231">
        <v>2.6000000000000001</v>
      </c>
      <c r="I101" s="232"/>
      <c r="J101" s="227"/>
      <c r="K101" s="227"/>
      <c r="L101" s="233"/>
      <c r="M101" s="234"/>
      <c r="N101" s="235"/>
      <c r="O101" s="235"/>
      <c r="P101" s="235"/>
      <c r="Q101" s="235"/>
      <c r="R101" s="235"/>
      <c r="S101" s="235"/>
      <c r="T101" s="23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7" t="s">
        <v>153</v>
      </c>
      <c r="AU101" s="237" t="s">
        <v>82</v>
      </c>
      <c r="AV101" s="13" t="s">
        <v>82</v>
      </c>
      <c r="AW101" s="13" t="s">
        <v>33</v>
      </c>
      <c r="AX101" s="13" t="s">
        <v>72</v>
      </c>
      <c r="AY101" s="237" t="s">
        <v>142</v>
      </c>
    </row>
    <row r="102" s="14" customFormat="1">
      <c r="A102" s="14"/>
      <c r="B102" s="238"/>
      <c r="C102" s="239"/>
      <c r="D102" s="228" t="s">
        <v>153</v>
      </c>
      <c r="E102" s="240" t="s">
        <v>19</v>
      </c>
      <c r="F102" s="241" t="s">
        <v>156</v>
      </c>
      <c r="G102" s="239"/>
      <c r="H102" s="242">
        <v>217.56999999999999</v>
      </c>
      <c r="I102" s="243"/>
      <c r="J102" s="239"/>
      <c r="K102" s="239"/>
      <c r="L102" s="244"/>
      <c r="M102" s="245"/>
      <c r="N102" s="246"/>
      <c r="O102" s="246"/>
      <c r="P102" s="246"/>
      <c r="Q102" s="246"/>
      <c r="R102" s="246"/>
      <c r="S102" s="246"/>
      <c r="T102" s="24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8" t="s">
        <v>153</v>
      </c>
      <c r="AU102" s="248" t="s">
        <v>82</v>
      </c>
      <c r="AV102" s="14" t="s">
        <v>149</v>
      </c>
      <c r="AW102" s="14" t="s">
        <v>33</v>
      </c>
      <c r="AX102" s="14" t="s">
        <v>80</v>
      </c>
      <c r="AY102" s="248" t="s">
        <v>142</v>
      </c>
    </row>
    <row r="103" s="2" customFormat="1" ht="33" customHeight="1">
      <c r="A103" s="41"/>
      <c r="B103" s="42"/>
      <c r="C103" s="208" t="s">
        <v>149</v>
      </c>
      <c r="D103" s="208" t="s">
        <v>144</v>
      </c>
      <c r="E103" s="209" t="s">
        <v>844</v>
      </c>
      <c r="F103" s="210" t="s">
        <v>845</v>
      </c>
      <c r="G103" s="211" t="s">
        <v>201</v>
      </c>
      <c r="H103" s="212">
        <v>142.34</v>
      </c>
      <c r="I103" s="213"/>
      <c r="J103" s="214">
        <f>ROUND(I103*H103,2)</f>
        <v>0</v>
      </c>
      <c r="K103" s="210" t="s">
        <v>148</v>
      </c>
      <c r="L103" s="47"/>
      <c r="M103" s="215" t="s">
        <v>19</v>
      </c>
      <c r="N103" s="216" t="s">
        <v>43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0.098000000000000004</v>
      </c>
      <c r="T103" s="218">
        <f>S103*H103</f>
        <v>13.94932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149</v>
      </c>
      <c r="AT103" s="219" t="s">
        <v>144</v>
      </c>
      <c r="AU103" s="219" t="s">
        <v>82</v>
      </c>
      <c r="AY103" s="20" t="s">
        <v>142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80</v>
      </c>
      <c r="BK103" s="220">
        <f>ROUND(I103*H103,2)</f>
        <v>0</v>
      </c>
      <c r="BL103" s="20" t="s">
        <v>149</v>
      </c>
      <c r="BM103" s="219" t="s">
        <v>846</v>
      </c>
    </row>
    <row r="104" s="2" customFormat="1">
      <c r="A104" s="41"/>
      <c r="B104" s="42"/>
      <c r="C104" s="43"/>
      <c r="D104" s="221" t="s">
        <v>151</v>
      </c>
      <c r="E104" s="43"/>
      <c r="F104" s="222" t="s">
        <v>847</v>
      </c>
      <c r="G104" s="43"/>
      <c r="H104" s="43"/>
      <c r="I104" s="223"/>
      <c r="J104" s="43"/>
      <c r="K104" s="43"/>
      <c r="L104" s="47"/>
      <c r="M104" s="224"/>
      <c r="N104" s="225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151</v>
      </c>
      <c r="AU104" s="20" t="s">
        <v>82</v>
      </c>
    </row>
    <row r="105" s="15" customFormat="1">
      <c r="A105" s="15"/>
      <c r="B105" s="249"/>
      <c r="C105" s="250"/>
      <c r="D105" s="228" t="s">
        <v>153</v>
      </c>
      <c r="E105" s="251" t="s">
        <v>19</v>
      </c>
      <c r="F105" s="252" t="s">
        <v>834</v>
      </c>
      <c r="G105" s="250"/>
      <c r="H105" s="251" t="s">
        <v>19</v>
      </c>
      <c r="I105" s="253"/>
      <c r="J105" s="250"/>
      <c r="K105" s="250"/>
      <c r="L105" s="254"/>
      <c r="M105" s="255"/>
      <c r="N105" s="256"/>
      <c r="O105" s="256"/>
      <c r="P105" s="256"/>
      <c r="Q105" s="256"/>
      <c r="R105" s="256"/>
      <c r="S105" s="256"/>
      <c r="T105" s="257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8" t="s">
        <v>153</v>
      </c>
      <c r="AU105" s="258" t="s">
        <v>82</v>
      </c>
      <c r="AV105" s="15" t="s">
        <v>80</v>
      </c>
      <c r="AW105" s="15" t="s">
        <v>33</v>
      </c>
      <c r="AX105" s="15" t="s">
        <v>72</v>
      </c>
      <c r="AY105" s="258" t="s">
        <v>142</v>
      </c>
    </row>
    <row r="106" s="13" customFormat="1">
      <c r="A106" s="13"/>
      <c r="B106" s="226"/>
      <c r="C106" s="227"/>
      <c r="D106" s="228" t="s">
        <v>153</v>
      </c>
      <c r="E106" s="229" t="s">
        <v>19</v>
      </c>
      <c r="F106" s="230" t="s">
        <v>848</v>
      </c>
      <c r="G106" s="227"/>
      <c r="H106" s="231">
        <v>142.34</v>
      </c>
      <c r="I106" s="232"/>
      <c r="J106" s="227"/>
      <c r="K106" s="227"/>
      <c r="L106" s="233"/>
      <c r="M106" s="234"/>
      <c r="N106" s="235"/>
      <c r="O106" s="235"/>
      <c r="P106" s="235"/>
      <c r="Q106" s="235"/>
      <c r="R106" s="235"/>
      <c r="S106" s="235"/>
      <c r="T106" s="236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7" t="s">
        <v>153</v>
      </c>
      <c r="AU106" s="237" t="s">
        <v>82</v>
      </c>
      <c r="AV106" s="13" t="s">
        <v>82</v>
      </c>
      <c r="AW106" s="13" t="s">
        <v>33</v>
      </c>
      <c r="AX106" s="13" t="s">
        <v>80</v>
      </c>
      <c r="AY106" s="237" t="s">
        <v>142</v>
      </c>
    </row>
    <row r="107" s="2" customFormat="1" ht="37.8" customHeight="1">
      <c r="A107" s="41"/>
      <c r="B107" s="42"/>
      <c r="C107" s="208" t="s">
        <v>174</v>
      </c>
      <c r="D107" s="208" t="s">
        <v>144</v>
      </c>
      <c r="E107" s="209" t="s">
        <v>849</v>
      </c>
      <c r="F107" s="210" t="s">
        <v>850</v>
      </c>
      <c r="G107" s="211" t="s">
        <v>201</v>
      </c>
      <c r="H107" s="212">
        <v>417.62</v>
      </c>
      <c r="I107" s="213"/>
      <c r="J107" s="214">
        <f>ROUND(I107*H107,2)</f>
        <v>0</v>
      </c>
      <c r="K107" s="210" t="s">
        <v>148</v>
      </c>
      <c r="L107" s="47"/>
      <c r="M107" s="215" t="s">
        <v>19</v>
      </c>
      <c r="N107" s="216" t="s">
        <v>43</v>
      </c>
      <c r="O107" s="87"/>
      <c r="P107" s="217">
        <f>O107*H107</f>
        <v>0</v>
      </c>
      <c r="Q107" s="217">
        <v>0</v>
      </c>
      <c r="R107" s="217">
        <f>Q107*H107</f>
        <v>0</v>
      </c>
      <c r="S107" s="217">
        <v>0.22</v>
      </c>
      <c r="T107" s="218">
        <f>S107*H107</f>
        <v>91.876400000000004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9" t="s">
        <v>149</v>
      </c>
      <c r="AT107" s="219" t="s">
        <v>144</v>
      </c>
      <c r="AU107" s="219" t="s">
        <v>82</v>
      </c>
      <c r="AY107" s="20" t="s">
        <v>142</v>
      </c>
      <c r="BE107" s="220">
        <f>IF(N107="základní",J107,0)</f>
        <v>0</v>
      </c>
      <c r="BF107" s="220">
        <f>IF(N107="snížená",J107,0)</f>
        <v>0</v>
      </c>
      <c r="BG107" s="220">
        <f>IF(N107="zákl. přenesená",J107,0)</f>
        <v>0</v>
      </c>
      <c r="BH107" s="220">
        <f>IF(N107="sníž. přenesená",J107,0)</f>
        <v>0</v>
      </c>
      <c r="BI107" s="220">
        <f>IF(N107="nulová",J107,0)</f>
        <v>0</v>
      </c>
      <c r="BJ107" s="20" t="s">
        <v>80</v>
      </c>
      <c r="BK107" s="220">
        <f>ROUND(I107*H107,2)</f>
        <v>0</v>
      </c>
      <c r="BL107" s="20" t="s">
        <v>149</v>
      </c>
      <c r="BM107" s="219" t="s">
        <v>851</v>
      </c>
    </row>
    <row r="108" s="2" customFormat="1">
      <c r="A108" s="41"/>
      <c r="B108" s="42"/>
      <c r="C108" s="43"/>
      <c r="D108" s="221" t="s">
        <v>151</v>
      </c>
      <c r="E108" s="43"/>
      <c r="F108" s="222" t="s">
        <v>852</v>
      </c>
      <c r="G108" s="43"/>
      <c r="H108" s="43"/>
      <c r="I108" s="223"/>
      <c r="J108" s="43"/>
      <c r="K108" s="43"/>
      <c r="L108" s="47"/>
      <c r="M108" s="224"/>
      <c r="N108" s="225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151</v>
      </c>
      <c r="AU108" s="20" t="s">
        <v>82</v>
      </c>
    </row>
    <row r="109" s="15" customFormat="1">
      <c r="A109" s="15"/>
      <c r="B109" s="249"/>
      <c r="C109" s="250"/>
      <c r="D109" s="228" t="s">
        <v>153</v>
      </c>
      <c r="E109" s="251" t="s">
        <v>19</v>
      </c>
      <c r="F109" s="252" t="s">
        <v>834</v>
      </c>
      <c r="G109" s="250"/>
      <c r="H109" s="251" t="s">
        <v>19</v>
      </c>
      <c r="I109" s="253"/>
      <c r="J109" s="250"/>
      <c r="K109" s="250"/>
      <c r="L109" s="254"/>
      <c r="M109" s="255"/>
      <c r="N109" s="256"/>
      <c r="O109" s="256"/>
      <c r="P109" s="256"/>
      <c r="Q109" s="256"/>
      <c r="R109" s="256"/>
      <c r="S109" s="256"/>
      <c r="T109" s="257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8" t="s">
        <v>153</v>
      </c>
      <c r="AU109" s="258" t="s">
        <v>82</v>
      </c>
      <c r="AV109" s="15" t="s">
        <v>80</v>
      </c>
      <c r="AW109" s="15" t="s">
        <v>33</v>
      </c>
      <c r="AX109" s="15" t="s">
        <v>72</v>
      </c>
      <c r="AY109" s="258" t="s">
        <v>142</v>
      </c>
    </row>
    <row r="110" s="13" customFormat="1">
      <c r="A110" s="13"/>
      <c r="B110" s="226"/>
      <c r="C110" s="227"/>
      <c r="D110" s="228" t="s">
        <v>153</v>
      </c>
      <c r="E110" s="229" t="s">
        <v>19</v>
      </c>
      <c r="F110" s="230" t="s">
        <v>853</v>
      </c>
      <c r="G110" s="227"/>
      <c r="H110" s="231">
        <v>270.10000000000002</v>
      </c>
      <c r="I110" s="232"/>
      <c r="J110" s="227"/>
      <c r="K110" s="227"/>
      <c r="L110" s="233"/>
      <c r="M110" s="234"/>
      <c r="N110" s="235"/>
      <c r="O110" s="235"/>
      <c r="P110" s="235"/>
      <c r="Q110" s="235"/>
      <c r="R110" s="235"/>
      <c r="S110" s="235"/>
      <c r="T110" s="23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7" t="s">
        <v>153</v>
      </c>
      <c r="AU110" s="237" t="s">
        <v>82</v>
      </c>
      <c r="AV110" s="13" t="s">
        <v>82</v>
      </c>
      <c r="AW110" s="13" t="s">
        <v>33</v>
      </c>
      <c r="AX110" s="13" t="s">
        <v>72</v>
      </c>
      <c r="AY110" s="237" t="s">
        <v>142</v>
      </c>
    </row>
    <row r="111" s="13" customFormat="1">
      <c r="A111" s="13"/>
      <c r="B111" s="226"/>
      <c r="C111" s="227"/>
      <c r="D111" s="228" t="s">
        <v>153</v>
      </c>
      <c r="E111" s="229" t="s">
        <v>19</v>
      </c>
      <c r="F111" s="230" t="s">
        <v>854</v>
      </c>
      <c r="G111" s="227"/>
      <c r="H111" s="231">
        <v>147.52000000000001</v>
      </c>
      <c r="I111" s="232"/>
      <c r="J111" s="227"/>
      <c r="K111" s="227"/>
      <c r="L111" s="233"/>
      <c r="M111" s="234"/>
      <c r="N111" s="235"/>
      <c r="O111" s="235"/>
      <c r="P111" s="235"/>
      <c r="Q111" s="235"/>
      <c r="R111" s="235"/>
      <c r="S111" s="235"/>
      <c r="T111" s="236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7" t="s">
        <v>153</v>
      </c>
      <c r="AU111" s="237" t="s">
        <v>82</v>
      </c>
      <c r="AV111" s="13" t="s">
        <v>82</v>
      </c>
      <c r="AW111" s="13" t="s">
        <v>33</v>
      </c>
      <c r="AX111" s="13" t="s">
        <v>72</v>
      </c>
      <c r="AY111" s="237" t="s">
        <v>142</v>
      </c>
    </row>
    <row r="112" s="14" customFormat="1">
      <c r="A112" s="14"/>
      <c r="B112" s="238"/>
      <c r="C112" s="239"/>
      <c r="D112" s="228" t="s">
        <v>153</v>
      </c>
      <c r="E112" s="240" t="s">
        <v>19</v>
      </c>
      <c r="F112" s="241" t="s">
        <v>156</v>
      </c>
      <c r="G112" s="239"/>
      <c r="H112" s="242">
        <v>417.62</v>
      </c>
      <c r="I112" s="243"/>
      <c r="J112" s="239"/>
      <c r="K112" s="239"/>
      <c r="L112" s="244"/>
      <c r="M112" s="245"/>
      <c r="N112" s="246"/>
      <c r="O112" s="246"/>
      <c r="P112" s="246"/>
      <c r="Q112" s="246"/>
      <c r="R112" s="246"/>
      <c r="S112" s="246"/>
      <c r="T112" s="24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8" t="s">
        <v>153</v>
      </c>
      <c r="AU112" s="248" t="s">
        <v>82</v>
      </c>
      <c r="AV112" s="14" t="s">
        <v>149</v>
      </c>
      <c r="AW112" s="14" t="s">
        <v>33</v>
      </c>
      <c r="AX112" s="14" t="s">
        <v>80</v>
      </c>
      <c r="AY112" s="248" t="s">
        <v>142</v>
      </c>
    </row>
    <row r="113" s="2" customFormat="1" ht="24.15" customHeight="1">
      <c r="A113" s="41"/>
      <c r="B113" s="42"/>
      <c r="C113" s="208" t="s">
        <v>180</v>
      </c>
      <c r="D113" s="208" t="s">
        <v>144</v>
      </c>
      <c r="E113" s="209" t="s">
        <v>855</v>
      </c>
      <c r="F113" s="210" t="s">
        <v>856</v>
      </c>
      <c r="G113" s="211" t="s">
        <v>201</v>
      </c>
      <c r="H113" s="212">
        <v>897.5</v>
      </c>
      <c r="I113" s="213"/>
      <c r="J113" s="214">
        <f>ROUND(I113*H113,2)</f>
        <v>0</v>
      </c>
      <c r="K113" s="210" t="s">
        <v>148</v>
      </c>
      <c r="L113" s="47"/>
      <c r="M113" s="215" t="s">
        <v>19</v>
      </c>
      <c r="N113" s="216" t="s">
        <v>43</v>
      </c>
      <c r="O113" s="87"/>
      <c r="P113" s="217">
        <f>O113*H113</f>
        <v>0</v>
      </c>
      <c r="Q113" s="217">
        <v>4.0000000000000003E-05</v>
      </c>
      <c r="R113" s="217">
        <f>Q113*H113</f>
        <v>0.035900000000000001</v>
      </c>
      <c r="S113" s="217">
        <v>0.091999999999999998</v>
      </c>
      <c r="T113" s="218">
        <f>S113*H113</f>
        <v>82.569999999999993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9" t="s">
        <v>149</v>
      </c>
      <c r="AT113" s="219" t="s">
        <v>144</v>
      </c>
      <c r="AU113" s="219" t="s">
        <v>82</v>
      </c>
      <c r="AY113" s="20" t="s">
        <v>142</v>
      </c>
      <c r="BE113" s="220">
        <f>IF(N113="základní",J113,0)</f>
        <v>0</v>
      </c>
      <c r="BF113" s="220">
        <f>IF(N113="snížená",J113,0)</f>
        <v>0</v>
      </c>
      <c r="BG113" s="220">
        <f>IF(N113="zákl. přenesená",J113,0)</f>
        <v>0</v>
      </c>
      <c r="BH113" s="220">
        <f>IF(N113="sníž. přenesená",J113,0)</f>
        <v>0</v>
      </c>
      <c r="BI113" s="220">
        <f>IF(N113="nulová",J113,0)</f>
        <v>0</v>
      </c>
      <c r="BJ113" s="20" t="s">
        <v>80</v>
      </c>
      <c r="BK113" s="220">
        <f>ROUND(I113*H113,2)</f>
        <v>0</v>
      </c>
      <c r="BL113" s="20" t="s">
        <v>149</v>
      </c>
      <c r="BM113" s="219" t="s">
        <v>857</v>
      </c>
    </row>
    <row r="114" s="2" customFormat="1">
      <c r="A114" s="41"/>
      <c r="B114" s="42"/>
      <c r="C114" s="43"/>
      <c r="D114" s="221" t="s">
        <v>151</v>
      </c>
      <c r="E114" s="43"/>
      <c r="F114" s="222" t="s">
        <v>858</v>
      </c>
      <c r="G114" s="43"/>
      <c r="H114" s="43"/>
      <c r="I114" s="223"/>
      <c r="J114" s="43"/>
      <c r="K114" s="43"/>
      <c r="L114" s="47"/>
      <c r="M114" s="224"/>
      <c r="N114" s="225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151</v>
      </c>
      <c r="AU114" s="20" t="s">
        <v>82</v>
      </c>
    </row>
    <row r="115" s="15" customFormat="1">
      <c r="A115" s="15"/>
      <c r="B115" s="249"/>
      <c r="C115" s="250"/>
      <c r="D115" s="228" t="s">
        <v>153</v>
      </c>
      <c r="E115" s="251" t="s">
        <v>19</v>
      </c>
      <c r="F115" s="252" t="s">
        <v>859</v>
      </c>
      <c r="G115" s="250"/>
      <c r="H115" s="251" t="s">
        <v>19</v>
      </c>
      <c r="I115" s="253"/>
      <c r="J115" s="250"/>
      <c r="K115" s="250"/>
      <c r="L115" s="254"/>
      <c r="M115" s="255"/>
      <c r="N115" s="256"/>
      <c r="O115" s="256"/>
      <c r="P115" s="256"/>
      <c r="Q115" s="256"/>
      <c r="R115" s="256"/>
      <c r="S115" s="256"/>
      <c r="T115" s="257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8" t="s">
        <v>153</v>
      </c>
      <c r="AU115" s="258" t="s">
        <v>82</v>
      </c>
      <c r="AV115" s="15" t="s">
        <v>80</v>
      </c>
      <c r="AW115" s="15" t="s">
        <v>33</v>
      </c>
      <c r="AX115" s="15" t="s">
        <v>72</v>
      </c>
      <c r="AY115" s="258" t="s">
        <v>142</v>
      </c>
    </row>
    <row r="116" s="13" customFormat="1">
      <c r="A116" s="13"/>
      <c r="B116" s="226"/>
      <c r="C116" s="227"/>
      <c r="D116" s="228" t="s">
        <v>153</v>
      </c>
      <c r="E116" s="229" t="s">
        <v>19</v>
      </c>
      <c r="F116" s="230" t="s">
        <v>860</v>
      </c>
      <c r="G116" s="227"/>
      <c r="H116" s="231">
        <v>490</v>
      </c>
      <c r="I116" s="232"/>
      <c r="J116" s="227"/>
      <c r="K116" s="227"/>
      <c r="L116" s="233"/>
      <c r="M116" s="234"/>
      <c r="N116" s="235"/>
      <c r="O116" s="235"/>
      <c r="P116" s="235"/>
      <c r="Q116" s="235"/>
      <c r="R116" s="235"/>
      <c r="S116" s="235"/>
      <c r="T116" s="236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7" t="s">
        <v>153</v>
      </c>
      <c r="AU116" s="237" t="s">
        <v>82</v>
      </c>
      <c r="AV116" s="13" t="s">
        <v>82</v>
      </c>
      <c r="AW116" s="13" t="s">
        <v>33</v>
      </c>
      <c r="AX116" s="13" t="s">
        <v>72</v>
      </c>
      <c r="AY116" s="237" t="s">
        <v>142</v>
      </c>
    </row>
    <row r="117" s="13" customFormat="1">
      <c r="A117" s="13"/>
      <c r="B117" s="226"/>
      <c r="C117" s="227"/>
      <c r="D117" s="228" t="s">
        <v>153</v>
      </c>
      <c r="E117" s="229" t="s">
        <v>19</v>
      </c>
      <c r="F117" s="230" t="s">
        <v>861</v>
      </c>
      <c r="G117" s="227"/>
      <c r="H117" s="231">
        <v>407.5</v>
      </c>
      <c r="I117" s="232"/>
      <c r="J117" s="227"/>
      <c r="K117" s="227"/>
      <c r="L117" s="233"/>
      <c r="M117" s="234"/>
      <c r="N117" s="235"/>
      <c r="O117" s="235"/>
      <c r="P117" s="235"/>
      <c r="Q117" s="235"/>
      <c r="R117" s="235"/>
      <c r="S117" s="235"/>
      <c r="T117" s="23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7" t="s">
        <v>153</v>
      </c>
      <c r="AU117" s="237" t="s">
        <v>82</v>
      </c>
      <c r="AV117" s="13" t="s">
        <v>82</v>
      </c>
      <c r="AW117" s="13" t="s">
        <v>33</v>
      </c>
      <c r="AX117" s="13" t="s">
        <v>72</v>
      </c>
      <c r="AY117" s="237" t="s">
        <v>142</v>
      </c>
    </row>
    <row r="118" s="14" customFormat="1">
      <c r="A118" s="14"/>
      <c r="B118" s="238"/>
      <c r="C118" s="239"/>
      <c r="D118" s="228" t="s">
        <v>153</v>
      </c>
      <c r="E118" s="240" t="s">
        <v>19</v>
      </c>
      <c r="F118" s="241" t="s">
        <v>156</v>
      </c>
      <c r="G118" s="239"/>
      <c r="H118" s="242">
        <v>897.5</v>
      </c>
      <c r="I118" s="243"/>
      <c r="J118" s="239"/>
      <c r="K118" s="239"/>
      <c r="L118" s="244"/>
      <c r="M118" s="245"/>
      <c r="N118" s="246"/>
      <c r="O118" s="246"/>
      <c r="P118" s="246"/>
      <c r="Q118" s="246"/>
      <c r="R118" s="246"/>
      <c r="S118" s="246"/>
      <c r="T118" s="247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8" t="s">
        <v>153</v>
      </c>
      <c r="AU118" s="248" t="s">
        <v>82</v>
      </c>
      <c r="AV118" s="14" t="s">
        <v>149</v>
      </c>
      <c r="AW118" s="14" t="s">
        <v>33</v>
      </c>
      <c r="AX118" s="14" t="s">
        <v>80</v>
      </c>
      <c r="AY118" s="248" t="s">
        <v>142</v>
      </c>
    </row>
    <row r="119" s="2" customFormat="1" ht="24.15" customHeight="1">
      <c r="A119" s="41"/>
      <c r="B119" s="42"/>
      <c r="C119" s="208" t="s">
        <v>187</v>
      </c>
      <c r="D119" s="208" t="s">
        <v>144</v>
      </c>
      <c r="E119" s="209" t="s">
        <v>862</v>
      </c>
      <c r="F119" s="210" t="s">
        <v>863</v>
      </c>
      <c r="G119" s="211" t="s">
        <v>92</v>
      </c>
      <c r="H119" s="212">
        <v>2.3599999999999999</v>
      </c>
      <c r="I119" s="213"/>
      <c r="J119" s="214">
        <f>ROUND(I119*H119,2)</f>
        <v>0</v>
      </c>
      <c r="K119" s="210" t="s">
        <v>148</v>
      </c>
      <c r="L119" s="47"/>
      <c r="M119" s="215" t="s">
        <v>19</v>
      </c>
      <c r="N119" s="216" t="s">
        <v>43</v>
      </c>
      <c r="O119" s="87"/>
      <c r="P119" s="217">
        <f>O119*H119</f>
        <v>0</v>
      </c>
      <c r="Q119" s="217">
        <v>0</v>
      </c>
      <c r="R119" s="217">
        <f>Q119*H119</f>
        <v>0</v>
      </c>
      <c r="S119" s="217">
        <v>1.8</v>
      </c>
      <c r="T119" s="218">
        <f>S119*H119</f>
        <v>4.2480000000000002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9" t="s">
        <v>149</v>
      </c>
      <c r="AT119" s="219" t="s">
        <v>144</v>
      </c>
      <c r="AU119" s="219" t="s">
        <v>82</v>
      </c>
      <c r="AY119" s="20" t="s">
        <v>142</v>
      </c>
      <c r="BE119" s="220">
        <f>IF(N119="základní",J119,0)</f>
        <v>0</v>
      </c>
      <c r="BF119" s="220">
        <f>IF(N119="snížená",J119,0)</f>
        <v>0</v>
      </c>
      <c r="BG119" s="220">
        <f>IF(N119="zákl. přenesená",J119,0)</f>
        <v>0</v>
      </c>
      <c r="BH119" s="220">
        <f>IF(N119="sníž. přenesená",J119,0)</f>
        <v>0</v>
      </c>
      <c r="BI119" s="220">
        <f>IF(N119="nulová",J119,0)</f>
        <v>0</v>
      </c>
      <c r="BJ119" s="20" t="s">
        <v>80</v>
      </c>
      <c r="BK119" s="220">
        <f>ROUND(I119*H119,2)</f>
        <v>0</v>
      </c>
      <c r="BL119" s="20" t="s">
        <v>149</v>
      </c>
      <c r="BM119" s="219" t="s">
        <v>864</v>
      </c>
    </row>
    <row r="120" s="2" customFormat="1">
      <c r="A120" s="41"/>
      <c r="B120" s="42"/>
      <c r="C120" s="43"/>
      <c r="D120" s="221" t="s">
        <v>151</v>
      </c>
      <c r="E120" s="43"/>
      <c r="F120" s="222" t="s">
        <v>865</v>
      </c>
      <c r="G120" s="43"/>
      <c r="H120" s="43"/>
      <c r="I120" s="223"/>
      <c r="J120" s="43"/>
      <c r="K120" s="43"/>
      <c r="L120" s="47"/>
      <c r="M120" s="224"/>
      <c r="N120" s="225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151</v>
      </c>
      <c r="AU120" s="20" t="s">
        <v>82</v>
      </c>
    </row>
    <row r="121" s="13" customFormat="1">
      <c r="A121" s="13"/>
      <c r="B121" s="226"/>
      <c r="C121" s="227"/>
      <c r="D121" s="228" t="s">
        <v>153</v>
      </c>
      <c r="E121" s="229" t="s">
        <v>19</v>
      </c>
      <c r="F121" s="230" t="s">
        <v>866</v>
      </c>
      <c r="G121" s="227"/>
      <c r="H121" s="231">
        <v>2.3599999999999999</v>
      </c>
      <c r="I121" s="232"/>
      <c r="J121" s="227"/>
      <c r="K121" s="227"/>
      <c r="L121" s="233"/>
      <c r="M121" s="234"/>
      <c r="N121" s="235"/>
      <c r="O121" s="235"/>
      <c r="P121" s="235"/>
      <c r="Q121" s="235"/>
      <c r="R121" s="235"/>
      <c r="S121" s="235"/>
      <c r="T121" s="236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7" t="s">
        <v>153</v>
      </c>
      <c r="AU121" s="237" t="s">
        <v>82</v>
      </c>
      <c r="AV121" s="13" t="s">
        <v>82</v>
      </c>
      <c r="AW121" s="13" t="s">
        <v>33</v>
      </c>
      <c r="AX121" s="13" t="s">
        <v>80</v>
      </c>
      <c r="AY121" s="237" t="s">
        <v>142</v>
      </c>
    </row>
    <row r="122" s="2" customFormat="1" ht="16.5" customHeight="1">
      <c r="A122" s="41"/>
      <c r="B122" s="42"/>
      <c r="C122" s="208" t="s">
        <v>193</v>
      </c>
      <c r="D122" s="208" t="s">
        <v>144</v>
      </c>
      <c r="E122" s="209" t="s">
        <v>867</v>
      </c>
      <c r="F122" s="210" t="s">
        <v>868</v>
      </c>
      <c r="G122" s="211" t="s">
        <v>201</v>
      </c>
      <c r="H122" s="212">
        <v>264.56</v>
      </c>
      <c r="I122" s="213"/>
      <c r="J122" s="214">
        <f>ROUND(I122*H122,2)</f>
        <v>0</v>
      </c>
      <c r="K122" s="210" t="s">
        <v>148</v>
      </c>
      <c r="L122" s="47"/>
      <c r="M122" s="215" t="s">
        <v>19</v>
      </c>
      <c r="N122" s="216" t="s">
        <v>43</v>
      </c>
      <c r="O122" s="87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9" t="s">
        <v>149</v>
      </c>
      <c r="AT122" s="219" t="s">
        <v>144</v>
      </c>
      <c r="AU122" s="219" t="s">
        <v>82</v>
      </c>
      <c r="AY122" s="20" t="s">
        <v>142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20" t="s">
        <v>80</v>
      </c>
      <c r="BK122" s="220">
        <f>ROUND(I122*H122,2)</f>
        <v>0</v>
      </c>
      <c r="BL122" s="20" t="s">
        <v>149</v>
      </c>
      <c r="BM122" s="219" t="s">
        <v>869</v>
      </c>
    </row>
    <row r="123" s="2" customFormat="1">
      <c r="A123" s="41"/>
      <c r="B123" s="42"/>
      <c r="C123" s="43"/>
      <c r="D123" s="221" t="s">
        <v>151</v>
      </c>
      <c r="E123" s="43"/>
      <c r="F123" s="222" t="s">
        <v>870</v>
      </c>
      <c r="G123" s="43"/>
      <c r="H123" s="43"/>
      <c r="I123" s="223"/>
      <c r="J123" s="43"/>
      <c r="K123" s="43"/>
      <c r="L123" s="47"/>
      <c r="M123" s="224"/>
      <c r="N123" s="225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151</v>
      </c>
      <c r="AU123" s="20" t="s">
        <v>82</v>
      </c>
    </row>
    <row r="124" s="13" customFormat="1">
      <c r="A124" s="13"/>
      <c r="B124" s="226"/>
      <c r="C124" s="227"/>
      <c r="D124" s="228" t="s">
        <v>153</v>
      </c>
      <c r="E124" s="229" t="s">
        <v>19</v>
      </c>
      <c r="F124" s="230" t="s">
        <v>871</v>
      </c>
      <c r="G124" s="227"/>
      <c r="H124" s="231">
        <v>264.56</v>
      </c>
      <c r="I124" s="232"/>
      <c r="J124" s="227"/>
      <c r="K124" s="227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153</v>
      </c>
      <c r="AU124" s="237" t="s">
        <v>82</v>
      </c>
      <c r="AV124" s="13" t="s">
        <v>82</v>
      </c>
      <c r="AW124" s="13" t="s">
        <v>33</v>
      </c>
      <c r="AX124" s="13" t="s">
        <v>80</v>
      </c>
      <c r="AY124" s="237" t="s">
        <v>142</v>
      </c>
    </row>
    <row r="125" s="2" customFormat="1" ht="24.15" customHeight="1">
      <c r="A125" s="41"/>
      <c r="B125" s="42"/>
      <c r="C125" s="208" t="s">
        <v>198</v>
      </c>
      <c r="D125" s="208" t="s">
        <v>144</v>
      </c>
      <c r="E125" s="209" t="s">
        <v>872</v>
      </c>
      <c r="F125" s="210" t="s">
        <v>873</v>
      </c>
      <c r="G125" s="211" t="s">
        <v>201</v>
      </c>
      <c r="H125" s="212">
        <v>264.56</v>
      </c>
      <c r="I125" s="213"/>
      <c r="J125" s="214">
        <f>ROUND(I125*H125,2)</f>
        <v>0</v>
      </c>
      <c r="K125" s="210" t="s">
        <v>148</v>
      </c>
      <c r="L125" s="47"/>
      <c r="M125" s="215" t="s">
        <v>19</v>
      </c>
      <c r="N125" s="216" t="s">
        <v>43</v>
      </c>
      <c r="O125" s="87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9" t="s">
        <v>149</v>
      </c>
      <c r="AT125" s="219" t="s">
        <v>144</v>
      </c>
      <c r="AU125" s="219" t="s">
        <v>82</v>
      </c>
      <c r="AY125" s="20" t="s">
        <v>142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0" t="s">
        <v>80</v>
      </c>
      <c r="BK125" s="220">
        <f>ROUND(I125*H125,2)</f>
        <v>0</v>
      </c>
      <c r="BL125" s="20" t="s">
        <v>149</v>
      </c>
      <c r="BM125" s="219" t="s">
        <v>874</v>
      </c>
    </row>
    <row r="126" s="2" customFormat="1">
      <c r="A126" s="41"/>
      <c r="B126" s="42"/>
      <c r="C126" s="43"/>
      <c r="D126" s="221" t="s">
        <v>151</v>
      </c>
      <c r="E126" s="43"/>
      <c r="F126" s="222" t="s">
        <v>875</v>
      </c>
      <c r="G126" s="43"/>
      <c r="H126" s="43"/>
      <c r="I126" s="223"/>
      <c r="J126" s="43"/>
      <c r="K126" s="43"/>
      <c r="L126" s="47"/>
      <c r="M126" s="224"/>
      <c r="N126" s="225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151</v>
      </c>
      <c r="AU126" s="20" t="s">
        <v>82</v>
      </c>
    </row>
    <row r="127" s="2" customFormat="1" ht="24.15" customHeight="1">
      <c r="A127" s="41"/>
      <c r="B127" s="42"/>
      <c r="C127" s="208" t="s">
        <v>205</v>
      </c>
      <c r="D127" s="208" t="s">
        <v>144</v>
      </c>
      <c r="E127" s="209" t="s">
        <v>876</v>
      </c>
      <c r="F127" s="210" t="s">
        <v>877</v>
      </c>
      <c r="G127" s="211" t="s">
        <v>201</v>
      </c>
      <c r="H127" s="212">
        <v>264.56</v>
      </c>
      <c r="I127" s="213"/>
      <c r="J127" s="214">
        <f>ROUND(I127*H127,2)</f>
        <v>0</v>
      </c>
      <c r="K127" s="210" t="s">
        <v>148</v>
      </c>
      <c r="L127" s="47"/>
      <c r="M127" s="215" t="s">
        <v>19</v>
      </c>
      <c r="N127" s="216" t="s">
        <v>43</v>
      </c>
      <c r="O127" s="87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9" t="s">
        <v>149</v>
      </c>
      <c r="AT127" s="219" t="s">
        <v>144</v>
      </c>
      <c r="AU127" s="219" t="s">
        <v>82</v>
      </c>
      <c r="AY127" s="20" t="s">
        <v>142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80</v>
      </c>
      <c r="BK127" s="220">
        <f>ROUND(I127*H127,2)</f>
        <v>0</v>
      </c>
      <c r="BL127" s="20" t="s">
        <v>149</v>
      </c>
      <c r="BM127" s="219" t="s">
        <v>878</v>
      </c>
    </row>
    <row r="128" s="2" customFormat="1">
      <c r="A128" s="41"/>
      <c r="B128" s="42"/>
      <c r="C128" s="43"/>
      <c r="D128" s="221" t="s">
        <v>151</v>
      </c>
      <c r="E128" s="43"/>
      <c r="F128" s="222" t="s">
        <v>879</v>
      </c>
      <c r="G128" s="43"/>
      <c r="H128" s="43"/>
      <c r="I128" s="223"/>
      <c r="J128" s="43"/>
      <c r="K128" s="43"/>
      <c r="L128" s="47"/>
      <c r="M128" s="224"/>
      <c r="N128" s="225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151</v>
      </c>
      <c r="AU128" s="20" t="s">
        <v>82</v>
      </c>
    </row>
    <row r="129" s="2" customFormat="1" ht="16.5" customHeight="1">
      <c r="A129" s="41"/>
      <c r="B129" s="42"/>
      <c r="C129" s="260" t="s">
        <v>210</v>
      </c>
      <c r="D129" s="260" t="s">
        <v>341</v>
      </c>
      <c r="E129" s="261" t="s">
        <v>880</v>
      </c>
      <c r="F129" s="262" t="s">
        <v>881</v>
      </c>
      <c r="G129" s="263" t="s">
        <v>882</v>
      </c>
      <c r="H129" s="264">
        <v>5.2910000000000004</v>
      </c>
      <c r="I129" s="265"/>
      <c r="J129" s="266">
        <f>ROUND(I129*H129,2)</f>
        <v>0</v>
      </c>
      <c r="K129" s="262" t="s">
        <v>148</v>
      </c>
      <c r="L129" s="267"/>
      <c r="M129" s="268" t="s">
        <v>19</v>
      </c>
      <c r="N129" s="269" t="s">
        <v>43</v>
      </c>
      <c r="O129" s="87"/>
      <c r="P129" s="217">
        <f>O129*H129</f>
        <v>0</v>
      </c>
      <c r="Q129" s="217">
        <v>0.001</v>
      </c>
      <c r="R129" s="217">
        <f>Q129*H129</f>
        <v>0.0052910000000000006</v>
      </c>
      <c r="S129" s="217">
        <v>0</v>
      </c>
      <c r="T129" s="218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9" t="s">
        <v>193</v>
      </c>
      <c r="AT129" s="219" t="s">
        <v>341</v>
      </c>
      <c r="AU129" s="219" t="s">
        <v>82</v>
      </c>
      <c r="AY129" s="20" t="s">
        <v>142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0" t="s">
        <v>80</v>
      </c>
      <c r="BK129" s="220">
        <f>ROUND(I129*H129,2)</f>
        <v>0</v>
      </c>
      <c r="BL129" s="20" t="s">
        <v>149</v>
      </c>
      <c r="BM129" s="219" t="s">
        <v>883</v>
      </c>
    </row>
    <row r="130" s="13" customFormat="1">
      <c r="A130" s="13"/>
      <c r="B130" s="226"/>
      <c r="C130" s="227"/>
      <c r="D130" s="228" t="s">
        <v>153</v>
      </c>
      <c r="E130" s="227"/>
      <c r="F130" s="230" t="s">
        <v>884</v>
      </c>
      <c r="G130" s="227"/>
      <c r="H130" s="231">
        <v>5.2910000000000004</v>
      </c>
      <c r="I130" s="232"/>
      <c r="J130" s="227"/>
      <c r="K130" s="227"/>
      <c r="L130" s="233"/>
      <c r="M130" s="234"/>
      <c r="N130" s="235"/>
      <c r="O130" s="235"/>
      <c r="P130" s="235"/>
      <c r="Q130" s="235"/>
      <c r="R130" s="235"/>
      <c r="S130" s="235"/>
      <c r="T130" s="23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7" t="s">
        <v>153</v>
      </c>
      <c r="AU130" s="237" t="s">
        <v>82</v>
      </c>
      <c r="AV130" s="13" t="s">
        <v>82</v>
      </c>
      <c r="AW130" s="13" t="s">
        <v>4</v>
      </c>
      <c r="AX130" s="13" t="s">
        <v>80</v>
      </c>
      <c r="AY130" s="237" t="s">
        <v>142</v>
      </c>
    </row>
    <row r="131" s="12" customFormat="1" ht="22.8" customHeight="1">
      <c r="A131" s="12"/>
      <c r="B131" s="192"/>
      <c r="C131" s="193"/>
      <c r="D131" s="194" t="s">
        <v>71</v>
      </c>
      <c r="E131" s="206" t="s">
        <v>149</v>
      </c>
      <c r="F131" s="206" t="s">
        <v>414</v>
      </c>
      <c r="G131" s="193"/>
      <c r="H131" s="193"/>
      <c r="I131" s="196"/>
      <c r="J131" s="207">
        <f>BK131</f>
        <v>0</v>
      </c>
      <c r="K131" s="193"/>
      <c r="L131" s="198"/>
      <c r="M131" s="199"/>
      <c r="N131" s="200"/>
      <c r="O131" s="200"/>
      <c r="P131" s="201">
        <f>SUM(P132:P134)</f>
        <v>0</v>
      </c>
      <c r="Q131" s="200"/>
      <c r="R131" s="201">
        <f>SUM(R132:R134)</f>
        <v>4.7974079999999999</v>
      </c>
      <c r="S131" s="200"/>
      <c r="T131" s="202">
        <f>SUM(T132:T134)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3" t="s">
        <v>80</v>
      </c>
      <c r="AT131" s="204" t="s">
        <v>71</v>
      </c>
      <c r="AU131" s="204" t="s">
        <v>80</v>
      </c>
      <c r="AY131" s="203" t="s">
        <v>142</v>
      </c>
      <c r="BK131" s="205">
        <f>SUM(BK132:BK134)</f>
        <v>0</v>
      </c>
    </row>
    <row r="132" s="2" customFormat="1" ht="33" customHeight="1">
      <c r="A132" s="41"/>
      <c r="B132" s="42"/>
      <c r="C132" s="208" t="s">
        <v>216</v>
      </c>
      <c r="D132" s="208" t="s">
        <v>144</v>
      </c>
      <c r="E132" s="209" t="s">
        <v>885</v>
      </c>
      <c r="F132" s="210" t="s">
        <v>886</v>
      </c>
      <c r="G132" s="211" t="s">
        <v>92</v>
      </c>
      <c r="H132" s="212">
        <v>2.3599999999999999</v>
      </c>
      <c r="I132" s="213"/>
      <c r="J132" s="214">
        <f>ROUND(I132*H132,2)</f>
        <v>0</v>
      </c>
      <c r="K132" s="210" t="s">
        <v>148</v>
      </c>
      <c r="L132" s="47"/>
      <c r="M132" s="215" t="s">
        <v>19</v>
      </c>
      <c r="N132" s="216" t="s">
        <v>43</v>
      </c>
      <c r="O132" s="87"/>
      <c r="P132" s="217">
        <f>O132*H132</f>
        <v>0</v>
      </c>
      <c r="Q132" s="217">
        <v>2.0327999999999999</v>
      </c>
      <c r="R132" s="217">
        <f>Q132*H132</f>
        <v>4.7974079999999999</v>
      </c>
      <c r="S132" s="217">
        <v>0</v>
      </c>
      <c r="T132" s="218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9" t="s">
        <v>149</v>
      </c>
      <c r="AT132" s="219" t="s">
        <v>144</v>
      </c>
      <c r="AU132" s="219" t="s">
        <v>82</v>
      </c>
      <c r="AY132" s="20" t="s">
        <v>142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20" t="s">
        <v>80</v>
      </c>
      <c r="BK132" s="220">
        <f>ROUND(I132*H132,2)</f>
        <v>0</v>
      </c>
      <c r="BL132" s="20" t="s">
        <v>149</v>
      </c>
      <c r="BM132" s="219" t="s">
        <v>887</v>
      </c>
    </row>
    <row r="133" s="2" customFormat="1">
      <c r="A133" s="41"/>
      <c r="B133" s="42"/>
      <c r="C133" s="43"/>
      <c r="D133" s="221" t="s">
        <v>151</v>
      </c>
      <c r="E133" s="43"/>
      <c r="F133" s="222" t="s">
        <v>888</v>
      </c>
      <c r="G133" s="43"/>
      <c r="H133" s="43"/>
      <c r="I133" s="223"/>
      <c r="J133" s="43"/>
      <c r="K133" s="43"/>
      <c r="L133" s="47"/>
      <c r="M133" s="224"/>
      <c r="N133" s="225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151</v>
      </c>
      <c r="AU133" s="20" t="s">
        <v>82</v>
      </c>
    </row>
    <row r="134" s="13" customFormat="1">
      <c r="A134" s="13"/>
      <c r="B134" s="226"/>
      <c r="C134" s="227"/>
      <c r="D134" s="228" t="s">
        <v>153</v>
      </c>
      <c r="E134" s="229" t="s">
        <v>19</v>
      </c>
      <c r="F134" s="230" t="s">
        <v>889</v>
      </c>
      <c r="G134" s="227"/>
      <c r="H134" s="231">
        <v>2.3599999999999999</v>
      </c>
      <c r="I134" s="232"/>
      <c r="J134" s="227"/>
      <c r="K134" s="227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153</v>
      </c>
      <c r="AU134" s="237" t="s">
        <v>82</v>
      </c>
      <c r="AV134" s="13" t="s">
        <v>82</v>
      </c>
      <c r="AW134" s="13" t="s">
        <v>33</v>
      </c>
      <c r="AX134" s="13" t="s">
        <v>80</v>
      </c>
      <c r="AY134" s="237" t="s">
        <v>142</v>
      </c>
    </row>
    <row r="135" s="12" customFormat="1" ht="22.8" customHeight="1">
      <c r="A135" s="12"/>
      <c r="B135" s="192"/>
      <c r="C135" s="193"/>
      <c r="D135" s="194" t="s">
        <v>71</v>
      </c>
      <c r="E135" s="206" t="s">
        <v>174</v>
      </c>
      <c r="F135" s="206" t="s">
        <v>890</v>
      </c>
      <c r="G135" s="193"/>
      <c r="H135" s="193"/>
      <c r="I135" s="196"/>
      <c r="J135" s="207">
        <f>BK135</f>
        <v>0</v>
      </c>
      <c r="K135" s="193"/>
      <c r="L135" s="198"/>
      <c r="M135" s="199"/>
      <c r="N135" s="200"/>
      <c r="O135" s="200"/>
      <c r="P135" s="201">
        <f>SUM(P136:P183)</f>
        <v>0</v>
      </c>
      <c r="Q135" s="200"/>
      <c r="R135" s="201">
        <f>SUM(R136:R183)</f>
        <v>0.29021200000000003</v>
      </c>
      <c r="S135" s="200"/>
      <c r="T135" s="202">
        <f>SUM(T136:T183)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3" t="s">
        <v>80</v>
      </c>
      <c r="AT135" s="204" t="s">
        <v>71</v>
      </c>
      <c r="AU135" s="204" t="s">
        <v>80</v>
      </c>
      <c r="AY135" s="203" t="s">
        <v>142</v>
      </c>
      <c r="BK135" s="205">
        <f>SUM(BK136:BK183)</f>
        <v>0</v>
      </c>
    </row>
    <row r="136" s="2" customFormat="1" ht="21.75" customHeight="1">
      <c r="A136" s="41"/>
      <c r="B136" s="42"/>
      <c r="C136" s="208" t="s">
        <v>221</v>
      </c>
      <c r="D136" s="208" t="s">
        <v>144</v>
      </c>
      <c r="E136" s="209" t="s">
        <v>891</v>
      </c>
      <c r="F136" s="210" t="s">
        <v>892</v>
      </c>
      <c r="G136" s="211" t="s">
        <v>201</v>
      </c>
      <c r="H136" s="212">
        <v>2.25</v>
      </c>
      <c r="I136" s="213"/>
      <c r="J136" s="214">
        <f>ROUND(I136*H136,2)</f>
        <v>0</v>
      </c>
      <c r="K136" s="210" t="s">
        <v>148</v>
      </c>
      <c r="L136" s="47"/>
      <c r="M136" s="215" t="s">
        <v>19</v>
      </c>
      <c r="N136" s="216" t="s">
        <v>43</v>
      </c>
      <c r="O136" s="87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9" t="s">
        <v>149</v>
      </c>
      <c r="AT136" s="219" t="s">
        <v>144</v>
      </c>
      <c r="AU136" s="219" t="s">
        <v>82</v>
      </c>
      <c r="AY136" s="20" t="s">
        <v>142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20" t="s">
        <v>80</v>
      </c>
      <c r="BK136" s="220">
        <f>ROUND(I136*H136,2)</f>
        <v>0</v>
      </c>
      <c r="BL136" s="20" t="s">
        <v>149</v>
      </c>
      <c r="BM136" s="219" t="s">
        <v>893</v>
      </c>
    </row>
    <row r="137" s="2" customFormat="1">
      <c r="A137" s="41"/>
      <c r="B137" s="42"/>
      <c r="C137" s="43"/>
      <c r="D137" s="221" t="s">
        <v>151</v>
      </c>
      <c r="E137" s="43"/>
      <c r="F137" s="222" t="s">
        <v>894</v>
      </c>
      <c r="G137" s="43"/>
      <c r="H137" s="43"/>
      <c r="I137" s="223"/>
      <c r="J137" s="43"/>
      <c r="K137" s="43"/>
      <c r="L137" s="47"/>
      <c r="M137" s="224"/>
      <c r="N137" s="225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151</v>
      </c>
      <c r="AU137" s="20" t="s">
        <v>82</v>
      </c>
    </row>
    <row r="138" s="13" customFormat="1">
      <c r="A138" s="13"/>
      <c r="B138" s="226"/>
      <c r="C138" s="227"/>
      <c r="D138" s="228" t="s">
        <v>153</v>
      </c>
      <c r="E138" s="229" t="s">
        <v>19</v>
      </c>
      <c r="F138" s="230" t="s">
        <v>895</v>
      </c>
      <c r="G138" s="227"/>
      <c r="H138" s="231">
        <v>2.25</v>
      </c>
      <c r="I138" s="232"/>
      <c r="J138" s="227"/>
      <c r="K138" s="227"/>
      <c r="L138" s="233"/>
      <c r="M138" s="234"/>
      <c r="N138" s="235"/>
      <c r="O138" s="235"/>
      <c r="P138" s="235"/>
      <c r="Q138" s="235"/>
      <c r="R138" s="235"/>
      <c r="S138" s="235"/>
      <c r="T138" s="23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7" t="s">
        <v>153</v>
      </c>
      <c r="AU138" s="237" t="s">
        <v>82</v>
      </c>
      <c r="AV138" s="13" t="s">
        <v>82</v>
      </c>
      <c r="AW138" s="13" t="s">
        <v>33</v>
      </c>
      <c r="AX138" s="13" t="s">
        <v>80</v>
      </c>
      <c r="AY138" s="237" t="s">
        <v>142</v>
      </c>
    </row>
    <row r="139" s="2" customFormat="1" ht="21.75" customHeight="1">
      <c r="A139" s="41"/>
      <c r="B139" s="42"/>
      <c r="C139" s="208" t="s">
        <v>226</v>
      </c>
      <c r="D139" s="208" t="s">
        <v>144</v>
      </c>
      <c r="E139" s="209" t="s">
        <v>896</v>
      </c>
      <c r="F139" s="210" t="s">
        <v>897</v>
      </c>
      <c r="G139" s="211" t="s">
        <v>201</v>
      </c>
      <c r="H139" s="212">
        <v>324.68000000000001</v>
      </c>
      <c r="I139" s="213"/>
      <c r="J139" s="214">
        <f>ROUND(I139*H139,2)</f>
        <v>0</v>
      </c>
      <c r="K139" s="210" t="s">
        <v>148</v>
      </c>
      <c r="L139" s="47"/>
      <c r="M139" s="215" t="s">
        <v>19</v>
      </c>
      <c r="N139" s="216" t="s">
        <v>43</v>
      </c>
      <c r="O139" s="87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9" t="s">
        <v>149</v>
      </c>
      <c r="AT139" s="219" t="s">
        <v>144</v>
      </c>
      <c r="AU139" s="219" t="s">
        <v>82</v>
      </c>
      <c r="AY139" s="20" t="s">
        <v>142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20" t="s">
        <v>80</v>
      </c>
      <c r="BK139" s="220">
        <f>ROUND(I139*H139,2)</f>
        <v>0</v>
      </c>
      <c r="BL139" s="20" t="s">
        <v>149</v>
      </c>
      <c r="BM139" s="219" t="s">
        <v>898</v>
      </c>
    </row>
    <row r="140" s="2" customFormat="1">
      <c r="A140" s="41"/>
      <c r="B140" s="42"/>
      <c r="C140" s="43"/>
      <c r="D140" s="221" t="s">
        <v>151</v>
      </c>
      <c r="E140" s="43"/>
      <c r="F140" s="222" t="s">
        <v>899</v>
      </c>
      <c r="G140" s="43"/>
      <c r="H140" s="43"/>
      <c r="I140" s="223"/>
      <c r="J140" s="43"/>
      <c r="K140" s="43"/>
      <c r="L140" s="47"/>
      <c r="M140" s="224"/>
      <c r="N140" s="225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151</v>
      </c>
      <c r="AU140" s="20" t="s">
        <v>82</v>
      </c>
    </row>
    <row r="141" s="15" customFormat="1">
      <c r="A141" s="15"/>
      <c r="B141" s="249"/>
      <c r="C141" s="250"/>
      <c r="D141" s="228" t="s">
        <v>153</v>
      </c>
      <c r="E141" s="251" t="s">
        <v>19</v>
      </c>
      <c r="F141" s="252" t="s">
        <v>900</v>
      </c>
      <c r="G141" s="250"/>
      <c r="H141" s="251" t="s">
        <v>19</v>
      </c>
      <c r="I141" s="253"/>
      <c r="J141" s="250"/>
      <c r="K141" s="250"/>
      <c r="L141" s="254"/>
      <c r="M141" s="255"/>
      <c r="N141" s="256"/>
      <c r="O141" s="256"/>
      <c r="P141" s="256"/>
      <c r="Q141" s="256"/>
      <c r="R141" s="256"/>
      <c r="S141" s="256"/>
      <c r="T141" s="257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8" t="s">
        <v>153</v>
      </c>
      <c r="AU141" s="258" t="s">
        <v>82</v>
      </c>
      <c r="AV141" s="15" t="s">
        <v>80</v>
      </c>
      <c r="AW141" s="15" t="s">
        <v>33</v>
      </c>
      <c r="AX141" s="15" t="s">
        <v>72</v>
      </c>
      <c r="AY141" s="258" t="s">
        <v>142</v>
      </c>
    </row>
    <row r="142" s="13" customFormat="1">
      <c r="A142" s="13"/>
      <c r="B142" s="226"/>
      <c r="C142" s="227"/>
      <c r="D142" s="228" t="s">
        <v>153</v>
      </c>
      <c r="E142" s="229" t="s">
        <v>19</v>
      </c>
      <c r="F142" s="230" t="s">
        <v>901</v>
      </c>
      <c r="G142" s="227"/>
      <c r="H142" s="231">
        <v>284.68000000000001</v>
      </c>
      <c r="I142" s="232"/>
      <c r="J142" s="227"/>
      <c r="K142" s="227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153</v>
      </c>
      <c r="AU142" s="237" t="s">
        <v>82</v>
      </c>
      <c r="AV142" s="13" t="s">
        <v>82</v>
      </c>
      <c r="AW142" s="13" t="s">
        <v>33</v>
      </c>
      <c r="AX142" s="13" t="s">
        <v>72</v>
      </c>
      <c r="AY142" s="237" t="s">
        <v>142</v>
      </c>
    </row>
    <row r="143" s="13" customFormat="1">
      <c r="A143" s="13"/>
      <c r="B143" s="226"/>
      <c r="C143" s="227"/>
      <c r="D143" s="228" t="s">
        <v>153</v>
      </c>
      <c r="E143" s="229" t="s">
        <v>19</v>
      </c>
      <c r="F143" s="230" t="s">
        <v>902</v>
      </c>
      <c r="G143" s="227"/>
      <c r="H143" s="231">
        <v>5.2000000000000002</v>
      </c>
      <c r="I143" s="232"/>
      <c r="J143" s="227"/>
      <c r="K143" s="227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153</v>
      </c>
      <c r="AU143" s="237" t="s">
        <v>82</v>
      </c>
      <c r="AV143" s="13" t="s">
        <v>82</v>
      </c>
      <c r="AW143" s="13" t="s">
        <v>33</v>
      </c>
      <c r="AX143" s="13" t="s">
        <v>72</v>
      </c>
      <c r="AY143" s="237" t="s">
        <v>142</v>
      </c>
    </row>
    <row r="144" s="15" customFormat="1">
      <c r="A144" s="15"/>
      <c r="B144" s="249"/>
      <c r="C144" s="250"/>
      <c r="D144" s="228" t="s">
        <v>153</v>
      </c>
      <c r="E144" s="251" t="s">
        <v>19</v>
      </c>
      <c r="F144" s="252" t="s">
        <v>903</v>
      </c>
      <c r="G144" s="250"/>
      <c r="H144" s="251" t="s">
        <v>19</v>
      </c>
      <c r="I144" s="253"/>
      <c r="J144" s="250"/>
      <c r="K144" s="250"/>
      <c r="L144" s="254"/>
      <c r="M144" s="255"/>
      <c r="N144" s="256"/>
      <c r="O144" s="256"/>
      <c r="P144" s="256"/>
      <c r="Q144" s="256"/>
      <c r="R144" s="256"/>
      <c r="S144" s="256"/>
      <c r="T144" s="257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58" t="s">
        <v>153</v>
      </c>
      <c r="AU144" s="258" t="s">
        <v>82</v>
      </c>
      <c r="AV144" s="15" t="s">
        <v>80</v>
      </c>
      <c r="AW144" s="15" t="s">
        <v>33</v>
      </c>
      <c r="AX144" s="15" t="s">
        <v>72</v>
      </c>
      <c r="AY144" s="258" t="s">
        <v>142</v>
      </c>
    </row>
    <row r="145" s="13" customFormat="1">
      <c r="A145" s="13"/>
      <c r="B145" s="226"/>
      <c r="C145" s="227"/>
      <c r="D145" s="228" t="s">
        <v>153</v>
      </c>
      <c r="E145" s="229" t="s">
        <v>19</v>
      </c>
      <c r="F145" s="230" t="s">
        <v>904</v>
      </c>
      <c r="G145" s="227"/>
      <c r="H145" s="231">
        <v>32.549999999999997</v>
      </c>
      <c r="I145" s="232"/>
      <c r="J145" s="227"/>
      <c r="K145" s="227"/>
      <c r="L145" s="233"/>
      <c r="M145" s="234"/>
      <c r="N145" s="235"/>
      <c r="O145" s="235"/>
      <c r="P145" s="235"/>
      <c r="Q145" s="235"/>
      <c r="R145" s="235"/>
      <c r="S145" s="235"/>
      <c r="T145" s="23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7" t="s">
        <v>153</v>
      </c>
      <c r="AU145" s="237" t="s">
        <v>82</v>
      </c>
      <c r="AV145" s="13" t="s">
        <v>82</v>
      </c>
      <c r="AW145" s="13" t="s">
        <v>33</v>
      </c>
      <c r="AX145" s="13" t="s">
        <v>72</v>
      </c>
      <c r="AY145" s="237" t="s">
        <v>142</v>
      </c>
    </row>
    <row r="146" s="13" customFormat="1">
      <c r="A146" s="13"/>
      <c r="B146" s="226"/>
      <c r="C146" s="227"/>
      <c r="D146" s="228" t="s">
        <v>153</v>
      </c>
      <c r="E146" s="229" t="s">
        <v>19</v>
      </c>
      <c r="F146" s="230" t="s">
        <v>895</v>
      </c>
      <c r="G146" s="227"/>
      <c r="H146" s="231">
        <v>2.25</v>
      </c>
      <c r="I146" s="232"/>
      <c r="J146" s="227"/>
      <c r="K146" s="227"/>
      <c r="L146" s="233"/>
      <c r="M146" s="234"/>
      <c r="N146" s="235"/>
      <c r="O146" s="235"/>
      <c r="P146" s="235"/>
      <c r="Q146" s="235"/>
      <c r="R146" s="235"/>
      <c r="S146" s="235"/>
      <c r="T146" s="23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7" t="s">
        <v>153</v>
      </c>
      <c r="AU146" s="237" t="s">
        <v>82</v>
      </c>
      <c r="AV146" s="13" t="s">
        <v>82</v>
      </c>
      <c r="AW146" s="13" t="s">
        <v>33</v>
      </c>
      <c r="AX146" s="13" t="s">
        <v>72</v>
      </c>
      <c r="AY146" s="237" t="s">
        <v>142</v>
      </c>
    </row>
    <row r="147" s="14" customFormat="1">
      <c r="A147" s="14"/>
      <c r="B147" s="238"/>
      <c r="C147" s="239"/>
      <c r="D147" s="228" t="s">
        <v>153</v>
      </c>
      <c r="E147" s="240" t="s">
        <v>19</v>
      </c>
      <c r="F147" s="241" t="s">
        <v>156</v>
      </c>
      <c r="G147" s="239"/>
      <c r="H147" s="242">
        <v>324.68000000000001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8" t="s">
        <v>153</v>
      </c>
      <c r="AU147" s="248" t="s">
        <v>82</v>
      </c>
      <c r="AV147" s="14" t="s">
        <v>149</v>
      </c>
      <c r="AW147" s="14" t="s">
        <v>33</v>
      </c>
      <c r="AX147" s="14" t="s">
        <v>80</v>
      </c>
      <c r="AY147" s="248" t="s">
        <v>142</v>
      </c>
    </row>
    <row r="148" s="2" customFormat="1" ht="24.15" customHeight="1">
      <c r="A148" s="41"/>
      <c r="B148" s="42"/>
      <c r="C148" s="208" t="s">
        <v>8</v>
      </c>
      <c r="D148" s="208" t="s">
        <v>144</v>
      </c>
      <c r="E148" s="209" t="s">
        <v>905</v>
      </c>
      <c r="F148" s="210" t="s">
        <v>906</v>
      </c>
      <c r="G148" s="211" t="s">
        <v>201</v>
      </c>
      <c r="H148" s="212">
        <v>142.34</v>
      </c>
      <c r="I148" s="213"/>
      <c r="J148" s="214">
        <f>ROUND(I148*H148,2)</f>
        <v>0</v>
      </c>
      <c r="K148" s="210" t="s">
        <v>148</v>
      </c>
      <c r="L148" s="47"/>
      <c r="M148" s="215" t="s">
        <v>19</v>
      </c>
      <c r="N148" s="216" t="s">
        <v>43</v>
      </c>
      <c r="O148" s="87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9" t="s">
        <v>149</v>
      </c>
      <c r="AT148" s="219" t="s">
        <v>144</v>
      </c>
      <c r="AU148" s="219" t="s">
        <v>82</v>
      </c>
      <c r="AY148" s="20" t="s">
        <v>142</v>
      </c>
      <c r="BE148" s="220">
        <f>IF(N148="základní",J148,0)</f>
        <v>0</v>
      </c>
      <c r="BF148" s="220">
        <f>IF(N148="snížená",J148,0)</f>
        <v>0</v>
      </c>
      <c r="BG148" s="220">
        <f>IF(N148="zákl. přenesená",J148,0)</f>
        <v>0</v>
      </c>
      <c r="BH148" s="220">
        <f>IF(N148="sníž. přenesená",J148,0)</f>
        <v>0</v>
      </c>
      <c r="BI148" s="220">
        <f>IF(N148="nulová",J148,0)</f>
        <v>0</v>
      </c>
      <c r="BJ148" s="20" t="s">
        <v>80</v>
      </c>
      <c r="BK148" s="220">
        <f>ROUND(I148*H148,2)</f>
        <v>0</v>
      </c>
      <c r="BL148" s="20" t="s">
        <v>149</v>
      </c>
      <c r="BM148" s="219" t="s">
        <v>907</v>
      </c>
    </row>
    <row r="149" s="2" customFormat="1">
      <c r="A149" s="41"/>
      <c r="B149" s="42"/>
      <c r="C149" s="43"/>
      <c r="D149" s="221" t="s">
        <v>151</v>
      </c>
      <c r="E149" s="43"/>
      <c r="F149" s="222" t="s">
        <v>908</v>
      </c>
      <c r="G149" s="43"/>
      <c r="H149" s="43"/>
      <c r="I149" s="223"/>
      <c r="J149" s="43"/>
      <c r="K149" s="43"/>
      <c r="L149" s="47"/>
      <c r="M149" s="224"/>
      <c r="N149" s="225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151</v>
      </c>
      <c r="AU149" s="20" t="s">
        <v>82</v>
      </c>
    </row>
    <row r="150" s="15" customFormat="1">
      <c r="A150" s="15"/>
      <c r="B150" s="249"/>
      <c r="C150" s="250"/>
      <c r="D150" s="228" t="s">
        <v>153</v>
      </c>
      <c r="E150" s="251" t="s">
        <v>19</v>
      </c>
      <c r="F150" s="252" t="s">
        <v>840</v>
      </c>
      <c r="G150" s="250"/>
      <c r="H150" s="251" t="s">
        <v>19</v>
      </c>
      <c r="I150" s="253"/>
      <c r="J150" s="250"/>
      <c r="K150" s="250"/>
      <c r="L150" s="254"/>
      <c r="M150" s="255"/>
      <c r="N150" s="256"/>
      <c r="O150" s="256"/>
      <c r="P150" s="256"/>
      <c r="Q150" s="256"/>
      <c r="R150" s="256"/>
      <c r="S150" s="256"/>
      <c r="T150" s="257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8" t="s">
        <v>153</v>
      </c>
      <c r="AU150" s="258" t="s">
        <v>82</v>
      </c>
      <c r="AV150" s="15" t="s">
        <v>80</v>
      </c>
      <c r="AW150" s="15" t="s">
        <v>33</v>
      </c>
      <c r="AX150" s="15" t="s">
        <v>72</v>
      </c>
      <c r="AY150" s="258" t="s">
        <v>142</v>
      </c>
    </row>
    <row r="151" s="13" customFormat="1">
      <c r="A151" s="13"/>
      <c r="B151" s="226"/>
      <c r="C151" s="227"/>
      <c r="D151" s="228" t="s">
        <v>153</v>
      </c>
      <c r="E151" s="229" t="s">
        <v>19</v>
      </c>
      <c r="F151" s="230" t="s">
        <v>909</v>
      </c>
      <c r="G151" s="227"/>
      <c r="H151" s="231">
        <v>142.34</v>
      </c>
      <c r="I151" s="232"/>
      <c r="J151" s="227"/>
      <c r="K151" s="227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153</v>
      </c>
      <c r="AU151" s="237" t="s">
        <v>82</v>
      </c>
      <c r="AV151" s="13" t="s">
        <v>82</v>
      </c>
      <c r="AW151" s="13" t="s">
        <v>33</v>
      </c>
      <c r="AX151" s="13" t="s">
        <v>80</v>
      </c>
      <c r="AY151" s="237" t="s">
        <v>142</v>
      </c>
    </row>
    <row r="152" s="2" customFormat="1" ht="24.15" customHeight="1">
      <c r="A152" s="41"/>
      <c r="B152" s="42"/>
      <c r="C152" s="208" t="s">
        <v>237</v>
      </c>
      <c r="D152" s="208" t="s">
        <v>144</v>
      </c>
      <c r="E152" s="209" t="s">
        <v>910</v>
      </c>
      <c r="F152" s="210" t="s">
        <v>911</v>
      </c>
      <c r="G152" s="211" t="s">
        <v>201</v>
      </c>
      <c r="H152" s="212">
        <v>147.52000000000001</v>
      </c>
      <c r="I152" s="213"/>
      <c r="J152" s="214">
        <f>ROUND(I152*H152,2)</f>
        <v>0</v>
      </c>
      <c r="K152" s="210" t="s">
        <v>148</v>
      </c>
      <c r="L152" s="47"/>
      <c r="M152" s="215" t="s">
        <v>19</v>
      </c>
      <c r="N152" s="216" t="s">
        <v>43</v>
      </c>
      <c r="O152" s="87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9" t="s">
        <v>149</v>
      </c>
      <c r="AT152" s="219" t="s">
        <v>144</v>
      </c>
      <c r="AU152" s="219" t="s">
        <v>82</v>
      </c>
      <c r="AY152" s="20" t="s">
        <v>142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20" t="s">
        <v>80</v>
      </c>
      <c r="BK152" s="220">
        <f>ROUND(I152*H152,2)</f>
        <v>0</v>
      </c>
      <c r="BL152" s="20" t="s">
        <v>149</v>
      </c>
      <c r="BM152" s="219" t="s">
        <v>912</v>
      </c>
    </row>
    <row r="153" s="2" customFormat="1">
      <c r="A153" s="41"/>
      <c r="B153" s="42"/>
      <c r="C153" s="43"/>
      <c r="D153" s="221" t="s">
        <v>151</v>
      </c>
      <c r="E153" s="43"/>
      <c r="F153" s="222" t="s">
        <v>913</v>
      </c>
      <c r="G153" s="43"/>
      <c r="H153" s="43"/>
      <c r="I153" s="223"/>
      <c r="J153" s="43"/>
      <c r="K153" s="43"/>
      <c r="L153" s="47"/>
      <c r="M153" s="224"/>
      <c r="N153" s="225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151</v>
      </c>
      <c r="AU153" s="20" t="s">
        <v>82</v>
      </c>
    </row>
    <row r="154" s="15" customFormat="1">
      <c r="A154" s="15"/>
      <c r="B154" s="249"/>
      <c r="C154" s="250"/>
      <c r="D154" s="228" t="s">
        <v>153</v>
      </c>
      <c r="E154" s="251" t="s">
        <v>19</v>
      </c>
      <c r="F154" s="252" t="s">
        <v>834</v>
      </c>
      <c r="G154" s="250"/>
      <c r="H154" s="251" t="s">
        <v>19</v>
      </c>
      <c r="I154" s="253"/>
      <c r="J154" s="250"/>
      <c r="K154" s="250"/>
      <c r="L154" s="254"/>
      <c r="M154" s="255"/>
      <c r="N154" s="256"/>
      <c r="O154" s="256"/>
      <c r="P154" s="256"/>
      <c r="Q154" s="256"/>
      <c r="R154" s="256"/>
      <c r="S154" s="256"/>
      <c r="T154" s="257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8" t="s">
        <v>153</v>
      </c>
      <c r="AU154" s="258" t="s">
        <v>82</v>
      </c>
      <c r="AV154" s="15" t="s">
        <v>80</v>
      </c>
      <c r="AW154" s="15" t="s">
        <v>33</v>
      </c>
      <c r="AX154" s="15" t="s">
        <v>72</v>
      </c>
      <c r="AY154" s="258" t="s">
        <v>142</v>
      </c>
    </row>
    <row r="155" s="13" customFormat="1">
      <c r="A155" s="13"/>
      <c r="B155" s="226"/>
      <c r="C155" s="227"/>
      <c r="D155" s="228" t="s">
        <v>153</v>
      </c>
      <c r="E155" s="229" t="s">
        <v>19</v>
      </c>
      <c r="F155" s="230" t="s">
        <v>914</v>
      </c>
      <c r="G155" s="227"/>
      <c r="H155" s="231">
        <v>147.52000000000001</v>
      </c>
      <c r="I155" s="232"/>
      <c r="J155" s="227"/>
      <c r="K155" s="227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153</v>
      </c>
      <c r="AU155" s="237" t="s">
        <v>82</v>
      </c>
      <c r="AV155" s="13" t="s">
        <v>82</v>
      </c>
      <c r="AW155" s="13" t="s">
        <v>33</v>
      </c>
      <c r="AX155" s="13" t="s">
        <v>80</v>
      </c>
      <c r="AY155" s="237" t="s">
        <v>142</v>
      </c>
    </row>
    <row r="156" s="2" customFormat="1" ht="16.5" customHeight="1">
      <c r="A156" s="41"/>
      <c r="B156" s="42"/>
      <c r="C156" s="208" t="s">
        <v>244</v>
      </c>
      <c r="D156" s="208" t="s">
        <v>144</v>
      </c>
      <c r="E156" s="209" t="s">
        <v>915</v>
      </c>
      <c r="F156" s="210" t="s">
        <v>916</v>
      </c>
      <c r="G156" s="211" t="s">
        <v>201</v>
      </c>
      <c r="H156" s="212">
        <v>289.86000000000001</v>
      </c>
      <c r="I156" s="213"/>
      <c r="J156" s="214">
        <f>ROUND(I156*H156,2)</f>
        <v>0</v>
      </c>
      <c r="K156" s="210" t="s">
        <v>148</v>
      </c>
      <c r="L156" s="47"/>
      <c r="M156" s="215" t="s">
        <v>19</v>
      </c>
      <c r="N156" s="216" t="s">
        <v>43</v>
      </c>
      <c r="O156" s="87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9" t="s">
        <v>149</v>
      </c>
      <c r="AT156" s="219" t="s">
        <v>144</v>
      </c>
      <c r="AU156" s="219" t="s">
        <v>82</v>
      </c>
      <c r="AY156" s="20" t="s">
        <v>142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20" t="s">
        <v>80</v>
      </c>
      <c r="BK156" s="220">
        <f>ROUND(I156*H156,2)</f>
        <v>0</v>
      </c>
      <c r="BL156" s="20" t="s">
        <v>149</v>
      </c>
      <c r="BM156" s="219" t="s">
        <v>917</v>
      </c>
    </row>
    <row r="157" s="2" customFormat="1">
      <c r="A157" s="41"/>
      <c r="B157" s="42"/>
      <c r="C157" s="43"/>
      <c r="D157" s="221" t="s">
        <v>151</v>
      </c>
      <c r="E157" s="43"/>
      <c r="F157" s="222" t="s">
        <v>918</v>
      </c>
      <c r="G157" s="43"/>
      <c r="H157" s="43"/>
      <c r="I157" s="223"/>
      <c r="J157" s="43"/>
      <c r="K157" s="43"/>
      <c r="L157" s="47"/>
      <c r="M157" s="224"/>
      <c r="N157" s="225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151</v>
      </c>
      <c r="AU157" s="20" t="s">
        <v>82</v>
      </c>
    </row>
    <row r="158" s="15" customFormat="1">
      <c r="A158" s="15"/>
      <c r="B158" s="249"/>
      <c r="C158" s="250"/>
      <c r="D158" s="228" t="s">
        <v>153</v>
      </c>
      <c r="E158" s="251" t="s">
        <v>19</v>
      </c>
      <c r="F158" s="252" t="s">
        <v>834</v>
      </c>
      <c r="G158" s="250"/>
      <c r="H158" s="251" t="s">
        <v>19</v>
      </c>
      <c r="I158" s="253"/>
      <c r="J158" s="250"/>
      <c r="K158" s="250"/>
      <c r="L158" s="254"/>
      <c r="M158" s="255"/>
      <c r="N158" s="256"/>
      <c r="O158" s="256"/>
      <c r="P158" s="256"/>
      <c r="Q158" s="256"/>
      <c r="R158" s="256"/>
      <c r="S158" s="256"/>
      <c r="T158" s="257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8" t="s">
        <v>153</v>
      </c>
      <c r="AU158" s="258" t="s">
        <v>82</v>
      </c>
      <c r="AV158" s="15" t="s">
        <v>80</v>
      </c>
      <c r="AW158" s="15" t="s">
        <v>33</v>
      </c>
      <c r="AX158" s="15" t="s">
        <v>72</v>
      </c>
      <c r="AY158" s="258" t="s">
        <v>142</v>
      </c>
    </row>
    <row r="159" s="13" customFormat="1">
      <c r="A159" s="13"/>
      <c r="B159" s="226"/>
      <c r="C159" s="227"/>
      <c r="D159" s="228" t="s">
        <v>153</v>
      </c>
      <c r="E159" s="229" t="s">
        <v>19</v>
      </c>
      <c r="F159" s="230" t="s">
        <v>919</v>
      </c>
      <c r="G159" s="227"/>
      <c r="H159" s="231">
        <v>142.34</v>
      </c>
      <c r="I159" s="232"/>
      <c r="J159" s="227"/>
      <c r="K159" s="227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153</v>
      </c>
      <c r="AU159" s="237" t="s">
        <v>82</v>
      </c>
      <c r="AV159" s="13" t="s">
        <v>82</v>
      </c>
      <c r="AW159" s="13" t="s">
        <v>33</v>
      </c>
      <c r="AX159" s="13" t="s">
        <v>72</v>
      </c>
      <c r="AY159" s="237" t="s">
        <v>142</v>
      </c>
    </row>
    <row r="160" s="13" customFormat="1">
      <c r="A160" s="13"/>
      <c r="B160" s="226"/>
      <c r="C160" s="227"/>
      <c r="D160" s="228" t="s">
        <v>153</v>
      </c>
      <c r="E160" s="229" t="s">
        <v>19</v>
      </c>
      <c r="F160" s="230" t="s">
        <v>920</v>
      </c>
      <c r="G160" s="227"/>
      <c r="H160" s="231">
        <v>147.52000000000001</v>
      </c>
      <c r="I160" s="232"/>
      <c r="J160" s="227"/>
      <c r="K160" s="227"/>
      <c r="L160" s="233"/>
      <c r="M160" s="234"/>
      <c r="N160" s="235"/>
      <c r="O160" s="235"/>
      <c r="P160" s="235"/>
      <c r="Q160" s="235"/>
      <c r="R160" s="235"/>
      <c r="S160" s="235"/>
      <c r="T160" s="23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7" t="s">
        <v>153</v>
      </c>
      <c r="AU160" s="237" t="s">
        <v>82</v>
      </c>
      <c r="AV160" s="13" t="s">
        <v>82</v>
      </c>
      <c r="AW160" s="13" t="s">
        <v>33</v>
      </c>
      <c r="AX160" s="13" t="s">
        <v>72</v>
      </c>
      <c r="AY160" s="237" t="s">
        <v>142</v>
      </c>
    </row>
    <row r="161" s="14" customFormat="1">
      <c r="A161" s="14"/>
      <c r="B161" s="238"/>
      <c r="C161" s="239"/>
      <c r="D161" s="228" t="s">
        <v>153</v>
      </c>
      <c r="E161" s="240" t="s">
        <v>19</v>
      </c>
      <c r="F161" s="241" t="s">
        <v>156</v>
      </c>
      <c r="G161" s="239"/>
      <c r="H161" s="242">
        <v>289.86000000000001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8" t="s">
        <v>153</v>
      </c>
      <c r="AU161" s="248" t="s">
        <v>82</v>
      </c>
      <c r="AV161" s="14" t="s">
        <v>149</v>
      </c>
      <c r="AW161" s="14" t="s">
        <v>33</v>
      </c>
      <c r="AX161" s="14" t="s">
        <v>80</v>
      </c>
      <c r="AY161" s="248" t="s">
        <v>142</v>
      </c>
    </row>
    <row r="162" s="2" customFormat="1" ht="16.5" customHeight="1">
      <c r="A162" s="41"/>
      <c r="B162" s="42"/>
      <c r="C162" s="208" t="s">
        <v>260</v>
      </c>
      <c r="D162" s="208" t="s">
        <v>144</v>
      </c>
      <c r="E162" s="209" t="s">
        <v>921</v>
      </c>
      <c r="F162" s="210" t="s">
        <v>922</v>
      </c>
      <c r="G162" s="211" t="s">
        <v>201</v>
      </c>
      <c r="H162" s="212">
        <v>1167.5999999999999</v>
      </c>
      <c r="I162" s="213"/>
      <c r="J162" s="214">
        <f>ROUND(I162*H162,2)</f>
        <v>0</v>
      </c>
      <c r="K162" s="210" t="s">
        <v>148</v>
      </c>
      <c r="L162" s="47"/>
      <c r="M162" s="215" t="s">
        <v>19</v>
      </c>
      <c r="N162" s="216" t="s">
        <v>43</v>
      </c>
      <c r="O162" s="87"/>
      <c r="P162" s="217">
        <f>O162*H162</f>
        <v>0</v>
      </c>
      <c r="Q162" s="217">
        <v>0</v>
      </c>
      <c r="R162" s="217">
        <f>Q162*H162</f>
        <v>0</v>
      </c>
      <c r="S162" s="217">
        <v>0</v>
      </c>
      <c r="T162" s="218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9" t="s">
        <v>149</v>
      </c>
      <c r="AT162" s="219" t="s">
        <v>144</v>
      </c>
      <c r="AU162" s="219" t="s">
        <v>82</v>
      </c>
      <c r="AY162" s="20" t="s">
        <v>142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20" t="s">
        <v>80</v>
      </c>
      <c r="BK162" s="220">
        <f>ROUND(I162*H162,2)</f>
        <v>0</v>
      </c>
      <c r="BL162" s="20" t="s">
        <v>149</v>
      </c>
      <c r="BM162" s="219" t="s">
        <v>923</v>
      </c>
    </row>
    <row r="163" s="2" customFormat="1">
      <c r="A163" s="41"/>
      <c r="B163" s="42"/>
      <c r="C163" s="43"/>
      <c r="D163" s="221" t="s">
        <v>151</v>
      </c>
      <c r="E163" s="43"/>
      <c r="F163" s="222" t="s">
        <v>924</v>
      </c>
      <c r="G163" s="43"/>
      <c r="H163" s="43"/>
      <c r="I163" s="223"/>
      <c r="J163" s="43"/>
      <c r="K163" s="43"/>
      <c r="L163" s="47"/>
      <c r="M163" s="224"/>
      <c r="N163" s="225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151</v>
      </c>
      <c r="AU163" s="20" t="s">
        <v>82</v>
      </c>
    </row>
    <row r="164" s="15" customFormat="1">
      <c r="A164" s="15"/>
      <c r="B164" s="249"/>
      <c r="C164" s="250"/>
      <c r="D164" s="228" t="s">
        <v>153</v>
      </c>
      <c r="E164" s="251" t="s">
        <v>19</v>
      </c>
      <c r="F164" s="252" t="s">
        <v>834</v>
      </c>
      <c r="G164" s="250"/>
      <c r="H164" s="251" t="s">
        <v>19</v>
      </c>
      <c r="I164" s="253"/>
      <c r="J164" s="250"/>
      <c r="K164" s="250"/>
      <c r="L164" s="254"/>
      <c r="M164" s="255"/>
      <c r="N164" s="256"/>
      <c r="O164" s="256"/>
      <c r="P164" s="256"/>
      <c r="Q164" s="256"/>
      <c r="R164" s="256"/>
      <c r="S164" s="256"/>
      <c r="T164" s="25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8" t="s">
        <v>153</v>
      </c>
      <c r="AU164" s="258" t="s">
        <v>82</v>
      </c>
      <c r="AV164" s="15" t="s">
        <v>80</v>
      </c>
      <c r="AW164" s="15" t="s">
        <v>33</v>
      </c>
      <c r="AX164" s="15" t="s">
        <v>72</v>
      </c>
      <c r="AY164" s="258" t="s">
        <v>142</v>
      </c>
    </row>
    <row r="165" s="13" customFormat="1">
      <c r="A165" s="13"/>
      <c r="B165" s="226"/>
      <c r="C165" s="227"/>
      <c r="D165" s="228" t="s">
        <v>153</v>
      </c>
      <c r="E165" s="229" t="s">
        <v>19</v>
      </c>
      <c r="F165" s="230" t="s">
        <v>925</v>
      </c>
      <c r="G165" s="227"/>
      <c r="H165" s="231">
        <v>760.10000000000002</v>
      </c>
      <c r="I165" s="232"/>
      <c r="J165" s="227"/>
      <c r="K165" s="227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153</v>
      </c>
      <c r="AU165" s="237" t="s">
        <v>82</v>
      </c>
      <c r="AV165" s="13" t="s">
        <v>82</v>
      </c>
      <c r="AW165" s="13" t="s">
        <v>33</v>
      </c>
      <c r="AX165" s="13" t="s">
        <v>72</v>
      </c>
      <c r="AY165" s="237" t="s">
        <v>142</v>
      </c>
    </row>
    <row r="166" s="13" customFormat="1">
      <c r="A166" s="13"/>
      <c r="B166" s="226"/>
      <c r="C166" s="227"/>
      <c r="D166" s="228" t="s">
        <v>153</v>
      </c>
      <c r="E166" s="229" t="s">
        <v>19</v>
      </c>
      <c r="F166" s="230" t="s">
        <v>861</v>
      </c>
      <c r="G166" s="227"/>
      <c r="H166" s="231">
        <v>407.5</v>
      </c>
      <c r="I166" s="232"/>
      <c r="J166" s="227"/>
      <c r="K166" s="227"/>
      <c r="L166" s="233"/>
      <c r="M166" s="234"/>
      <c r="N166" s="235"/>
      <c r="O166" s="235"/>
      <c r="P166" s="235"/>
      <c r="Q166" s="235"/>
      <c r="R166" s="235"/>
      <c r="S166" s="235"/>
      <c r="T166" s="23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7" t="s">
        <v>153</v>
      </c>
      <c r="AU166" s="237" t="s">
        <v>82</v>
      </c>
      <c r="AV166" s="13" t="s">
        <v>82</v>
      </c>
      <c r="AW166" s="13" t="s">
        <v>33</v>
      </c>
      <c r="AX166" s="13" t="s">
        <v>72</v>
      </c>
      <c r="AY166" s="237" t="s">
        <v>142</v>
      </c>
    </row>
    <row r="167" s="14" customFormat="1">
      <c r="A167" s="14"/>
      <c r="B167" s="238"/>
      <c r="C167" s="239"/>
      <c r="D167" s="228" t="s">
        <v>153</v>
      </c>
      <c r="E167" s="240" t="s">
        <v>19</v>
      </c>
      <c r="F167" s="241" t="s">
        <v>156</v>
      </c>
      <c r="G167" s="239"/>
      <c r="H167" s="242">
        <v>1167.5999999999999</v>
      </c>
      <c r="I167" s="243"/>
      <c r="J167" s="239"/>
      <c r="K167" s="239"/>
      <c r="L167" s="244"/>
      <c r="M167" s="245"/>
      <c r="N167" s="246"/>
      <c r="O167" s="246"/>
      <c r="P167" s="246"/>
      <c r="Q167" s="246"/>
      <c r="R167" s="246"/>
      <c r="S167" s="246"/>
      <c r="T167" s="24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8" t="s">
        <v>153</v>
      </c>
      <c r="AU167" s="248" t="s">
        <v>82</v>
      </c>
      <c r="AV167" s="14" t="s">
        <v>149</v>
      </c>
      <c r="AW167" s="14" t="s">
        <v>33</v>
      </c>
      <c r="AX167" s="14" t="s">
        <v>80</v>
      </c>
      <c r="AY167" s="248" t="s">
        <v>142</v>
      </c>
    </row>
    <row r="168" s="2" customFormat="1" ht="24.15" customHeight="1">
      <c r="A168" s="41"/>
      <c r="B168" s="42"/>
      <c r="C168" s="208" t="s">
        <v>266</v>
      </c>
      <c r="D168" s="208" t="s">
        <v>144</v>
      </c>
      <c r="E168" s="209" t="s">
        <v>926</v>
      </c>
      <c r="F168" s="210" t="s">
        <v>927</v>
      </c>
      <c r="G168" s="211" t="s">
        <v>201</v>
      </c>
      <c r="H168" s="212">
        <v>490</v>
      </c>
      <c r="I168" s="213"/>
      <c r="J168" s="214">
        <f>ROUND(I168*H168,2)</f>
        <v>0</v>
      </c>
      <c r="K168" s="210" t="s">
        <v>148</v>
      </c>
      <c r="L168" s="47"/>
      <c r="M168" s="215" t="s">
        <v>19</v>
      </c>
      <c r="N168" s="216" t="s">
        <v>43</v>
      </c>
      <c r="O168" s="87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9" t="s">
        <v>149</v>
      </c>
      <c r="AT168" s="219" t="s">
        <v>144</v>
      </c>
      <c r="AU168" s="219" t="s">
        <v>82</v>
      </c>
      <c r="AY168" s="20" t="s">
        <v>142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20" t="s">
        <v>80</v>
      </c>
      <c r="BK168" s="220">
        <f>ROUND(I168*H168,2)</f>
        <v>0</v>
      </c>
      <c r="BL168" s="20" t="s">
        <v>149</v>
      </c>
      <c r="BM168" s="219" t="s">
        <v>928</v>
      </c>
    </row>
    <row r="169" s="2" customFormat="1">
      <c r="A169" s="41"/>
      <c r="B169" s="42"/>
      <c r="C169" s="43"/>
      <c r="D169" s="221" t="s">
        <v>151</v>
      </c>
      <c r="E169" s="43"/>
      <c r="F169" s="222" t="s">
        <v>929</v>
      </c>
      <c r="G169" s="43"/>
      <c r="H169" s="43"/>
      <c r="I169" s="223"/>
      <c r="J169" s="43"/>
      <c r="K169" s="43"/>
      <c r="L169" s="47"/>
      <c r="M169" s="224"/>
      <c r="N169" s="225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151</v>
      </c>
      <c r="AU169" s="20" t="s">
        <v>82</v>
      </c>
    </row>
    <row r="170" s="15" customFormat="1">
      <c r="A170" s="15"/>
      <c r="B170" s="249"/>
      <c r="C170" s="250"/>
      <c r="D170" s="228" t="s">
        <v>153</v>
      </c>
      <c r="E170" s="251" t="s">
        <v>19</v>
      </c>
      <c r="F170" s="252" t="s">
        <v>930</v>
      </c>
      <c r="G170" s="250"/>
      <c r="H170" s="251" t="s">
        <v>19</v>
      </c>
      <c r="I170" s="253"/>
      <c r="J170" s="250"/>
      <c r="K170" s="250"/>
      <c r="L170" s="254"/>
      <c r="M170" s="255"/>
      <c r="N170" s="256"/>
      <c r="O170" s="256"/>
      <c r="P170" s="256"/>
      <c r="Q170" s="256"/>
      <c r="R170" s="256"/>
      <c r="S170" s="256"/>
      <c r="T170" s="257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58" t="s">
        <v>153</v>
      </c>
      <c r="AU170" s="258" t="s">
        <v>82</v>
      </c>
      <c r="AV170" s="15" t="s">
        <v>80</v>
      </c>
      <c r="AW170" s="15" t="s">
        <v>33</v>
      </c>
      <c r="AX170" s="15" t="s">
        <v>72</v>
      </c>
      <c r="AY170" s="258" t="s">
        <v>142</v>
      </c>
    </row>
    <row r="171" s="13" customFormat="1">
      <c r="A171" s="13"/>
      <c r="B171" s="226"/>
      <c r="C171" s="227"/>
      <c r="D171" s="228" t="s">
        <v>153</v>
      </c>
      <c r="E171" s="229" t="s">
        <v>19</v>
      </c>
      <c r="F171" s="230" t="s">
        <v>931</v>
      </c>
      <c r="G171" s="227"/>
      <c r="H171" s="231">
        <v>490</v>
      </c>
      <c r="I171" s="232"/>
      <c r="J171" s="227"/>
      <c r="K171" s="227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153</v>
      </c>
      <c r="AU171" s="237" t="s">
        <v>82</v>
      </c>
      <c r="AV171" s="13" t="s">
        <v>82</v>
      </c>
      <c r="AW171" s="13" t="s">
        <v>33</v>
      </c>
      <c r="AX171" s="13" t="s">
        <v>80</v>
      </c>
      <c r="AY171" s="237" t="s">
        <v>142</v>
      </c>
    </row>
    <row r="172" s="2" customFormat="1" ht="24.15" customHeight="1">
      <c r="A172" s="41"/>
      <c r="B172" s="42"/>
      <c r="C172" s="208" t="s">
        <v>271</v>
      </c>
      <c r="D172" s="208" t="s">
        <v>144</v>
      </c>
      <c r="E172" s="209" t="s">
        <v>932</v>
      </c>
      <c r="F172" s="210" t="s">
        <v>933</v>
      </c>
      <c r="G172" s="211" t="s">
        <v>201</v>
      </c>
      <c r="H172" s="212">
        <v>407.5</v>
      </c>
      <c r="I172" s="213"/>
      <c r="J172" s="214">
        <f>ROUND(I172*H172,2)</f>
        <v>0</v>
      </c>
      <c r="K172" s="210" t="s">
        <v>148</v>
      </c>
      <c r="L172" s="47"/>
      <c r="M172" s="215" t="s">
        <v>19</v>
      </c>
      <c r="N172" s="216" t="s">
        <v>43</v>
      </c>
      <c r="O172" s="87"/>
      <c r="P172" s="217">
        <f>O172*H172</f>
        <v>0</v>
      </c>
      <c r="Q172" s="217">
        <v>0</v>
      </c>
      <c r="R172" s="217">
        <f>Q172*H172</f>
        <v>0</v>
      </c>
      <c r="S172" s="217">
        <v>0</v>
      </c>
      <c r="T172" s="218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9" t="s">
        <v>149</v>
      </c>
      <c r="AT172" s="219" t="s">
        <v>144</v>
      </c>
      <c r="AU172" s="219" t="s">
        <v>82</v>
      </c>
      <c r="AY172" s="20" t="s">
        <v>142</v>
      </c>
      <c r="BE172" s="220">
        <f>IF(N172="základní",J172,0)</f>
        <v>0</v>
      </c>
      <c r="BF172" s="220">
        <f>IF(N172="snížená",J172,0)</f>
        <v>0</v>
      </c>
      <c r="BG172" s="220">
        <f>IF(N172="zákl. přenesená",J172,0)</f>
        <v>0</v>
      </c>
      <c r="BH172" s="220">
        <f>IF(N172="sníž. přenesená",J172,0)</f>
        <v>0</v>
      </c>
      <c r="BI172" s="220">
        <f>IF(N172="nulová",J172,0)</f>
        <v>0</v>
      </c>
      <c r="BJ172" s="20" t="s">
        <v>80</v>
      </c>
      <c r="BK172" s="220">
        <f>ROUND(I172*H172,2)</f>
        <v>0</v>
      </c>
      <c r="BL172" s="20" t="s">
        <v>149</v>
      </c>
      <c r="BM172" s="219" t="s">
        <v>934</v>
      </c>
    </row>
    <row r="173" s="2" customFormat="1">
      <c r="A173" s="41"/>
      <c r="B173" s="42"/>
      <c r="C173" s="43"/>
      <c r="D173" s="221" t="s">
        <v>151</v>
      </c>
      <c r="E173" s="43"/>
      <c r="F173" s="222" t="s">
        <v>935</v>
      </c>
      <c r="G173" s="43"/>
      <c r="H173" s="43"/>
      <c r="I173" s="223"/>
      <c r="J173" s="43"/>
      <c r="K173" s="43"/>
      <c r="L173" s="47"/>
      <c r="M173" s="224"/>
      <c r="N173" s="225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151</v>
      </c>
      <c r="AU173" s="20" t="s">
        <v>82</v>
      </c>
    </row>
    <row r="174" s="15" customFormat="1">
      <c r="A174" s="15"/>
      <c r="B174" s="249"/>
      <c r="C174" s="250"/>
      <c r="D174" s="228" t="s">
        <v>153</v>
      </c>
      <c r="E174" s="251" t="s">
        <v>19</v>
      </c>
      <c r="F174" s="252" t="s">
        <v>834</v>
      </c>
      <c r="G174" s="250"/>
      <c r="H174" s="251" t="s">
        <v>19</v>
      </c>
      <c r="I174" s="253"/>
      <c r="J174" s="250"/>
      <c r="K174" s="250"/>
      <c r="L174" s="254"/>
      <c r="M174" s="255"/>
      <c r="N174" s="256"/>
      <c r="O174" s="256"/>
      <c r="P174" s="256"/>
      <c r="Q174" s="256"/>
      <c r="R174" s="256"/>
      <c r="S174" s="256"/>
      <c r="T174" s="257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58" t="s">
        <v>153</v>
      </c>
      <c r="AU174" s="258" t="s">
        <v>82</v>
      </c>
      <c r="AV174" s="15" t="s">
        <v>80</v>
      </c>
      <c r="AW174" s="15" t="s">
        <v>33</v>
      </c>
      <c r="AX174" s="15" t="s">
        <v>72</v>
      </c>
      <c r="AY174" s="258" t="s">
        <v>142</v>
      </c>
    </row>
    <row r="175" s="13" customFormat="1">
      <c r="A175" s="13"/>
      <c r="B175" s="226"/>
      <c r="C175" s="227"/>
      <c r="D175" s="228" t="s">
        <v>153</v>
      </c>
      <c r="E175" s="229" t="s">
        <v>19</v>
      </c>
      <c r="F175" s="230" t="s">
        <v>861</v>
      </c>
      <c r="G175" s="227"/>
      <c r="H175" s="231">
        <v>407.5</v>
      </c>
      <c r="I175" s="232"/>
      <c r="J175" s="227"/>
      <c r="K175" s="227"/>
      <c r="L175" s="233"/>
      <c r="M175" s="234"/>
      <c r="N175" s="235"/>
      <c r="O175" s="235"/>
      <c r="P175" s="235"/>
      <c r="Q175" s="235"/>
      <c r="R175" s="235"/>
      <c r="S175" s="235"/>
      <c r="T175" s="23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7" t="s">
        <v>153</v>
      </c>
      <c r="AU175" s="237" t="s">
        <v>82</v>
      </c>
      <c r="AV175" s="13" t="s">
        <v>82</v>
      </c>
      <c r="AW175" s="13" t="s">
        <v>33</v>
      </c>
      <c r="AX175" s="13" t="s">
        <v>80</v>
      </c>
      <c r="AY175" s="237" t="s">
        <v>142</v>
      </c>
    </row>
    <row r="176" s="2" customFormat="1" ht="24.15" customHeight="1">
      <c r="A176" s="41"/>
      <c r="B176" s="42"/>
      <c r="C176" s="208" t="s">
        <v>7</v>
      </c>
      <c r="D176" s="208" t="s">
        <v>144</v>
      </c>
      <c r="E176" s="209" t="s">
        <v>936</v>
      </c>
      <c r="F176" s="210" t="s">
        <v>937</v>
      </c>
      <c r="G176" s="211" t="s">
        <v>201</v>
      </c>
      <c r="H176" s="212">
        <v>142.34</v>
      </c>
      <c r="I176" s="213"/>
      <c r="J176" s="214">
        <f>ROUND(I176*H176,2)</f>
        <v>0</v>
      </c>
      <c r="K176" s="210" t="s">
        <v>148</v>
      </c>
      <c r="L176" s="47"/>
      <c r="M176" s="215" t="s">
        <v>19</v>
      </c>
      <c r="N176" s="216" t="s">
        <v>43</v>
      </c>
      <c r="O176" s="87"/>
      <c r="P176" s="217">
        <f>O176*H176</f>
        <v>0</v>
      </c>
      <c r="Q176" s="217">
        <v>0</v>
      </c>
      <c r="R176" s="217">
        <f>Q176*H176</f>
        <v>0</v>
      </c>
      <c r="S176" s="217">
        <v>0</v>
      </c>
      <c r="T176" s="218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9" t="s">
        <v>149</v>
      </c>
      <c r="AT176" s="219" t="s">
        <v>144</v>
      </c>
      <c r="AU176" s="219" t="s">
        <v>82</v>
      </c>
      <c r="AY176" s="20" t="s">
        <v>142</v>
      </c>
      <c r="BE176" s="220">
        <f>IF(N176="základní",J176,0)</f>
        <v>0</v>
      </c>
      <c r="BF176" s="220">
        <f>IF(N176="snížená",J176,0)</f>
        <v>0</v>
      </c>
      <c r="BG176" s="220">
        <f>IF(N176="zákl. přenesená",J176,0)</f>
        <v>0</v>
      </c>
      <c r="BH176" s="220">
        <f>IF(N176="sníž. přenesená",J176,0)</f>
        <v>0</v>
      </c>
      <c r="BI176" s="220">
        <f>IF(N176="nulová",J176,0)</f>
        <v>0</v>
      </c>
      <c r="BJ176" s="20" t="s">
        <v>80</v>
      </c>
      <c r="BK176" s="220">
        <f>ROUND(I176*H176,2)</f>
        <v>0</v>
      </c>
      <c r="BL176" s="20" t="s">
        <v>149</v>
      </c>
      <c r="BM176" s="219" t="s">
        <v>938</v>
      </c>
    </row>
    <row r="177" s="2" customFormat="1">
      <c r="A177" s="41"/>
      <c r="B177" s="42"/>
      <c r="C177" s="43"/>
      <c r="D177" s="221" t="s">
        <v>151</v>
      </c>
      <c r="E177" s="43"/>
      <c r="F177" s="222" t="s">
        <v>939</v>
      </c>
      <c r="G177" s="43"/>
      <c r="H177" s="43"/>
      <c r="I177" s="223"/>
      <c r="J177" s="43"/>
      <c r="K177" s="43"/>
      <c r="L177" s="47"/>
      <c r="M177" s="224"/>
      <c r="N177" s="225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151</v>
      </c>
      <c r="AU177" s="20" t="s">
        <v>82</v>
      </c>
    </row>
    <row r="178" s="15" customFormat="1">
      <c r="A178" s="15"/>
      <c r="B178" s="249"/>
      <c r="C178" s="250"/>
      <c r="D178" s="228" t="s">
        <v>153</v>
      </c>
      <c r="E178" s="251" t="s">
        <v>19</v>
      </c>
      <c r="F178" s="252" t="s">
        <v>834</v>
      </c>
      <c r="G178" s="250"/>
      <c r="H178" s="251" t="s">
        <v>19</v>
      </c>
      <c r="I178" s="253"/>
      <c r="J178" s="250"/>
      <c r="K178" s="250"/>
      <c r="L178" s="254"/>
      <c r="M178" s="255"/>
      <c r="N178" s="256"/>
      <c r="O178" s="256"/>
      <c r="P178" s="256"/>
      <c r="Q178" s="256"/>
      <c r="R178" s="256"/>
      <c r="S178" s="256"/>
      <c r="T178" s="25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8" t="s">
        <v>153</v>
      </c>
      <c r="AU178" s="258" t="s">
        <v>82</v>
      </c>
      <c r="AV178" s="15" t="s">
        <v>80</v>
      </c>
      <c r="AW178" s="15" t="s">
        <v>33</v>
      </c>
      <c r="AX178" s="15" t="s">
        <v>72</v>
      </c>
      <c r="AY178" s="258" t="s">
        <v>142</v>
      </c>
    </row>
    <row r="179" s="13" customFormat="1">
      <c r="A179" s="13"/>
      <c r="B179" s="226"/>
      <c r="C179" s="227"/>
      <c r="D179" s="228" t="s">
        <v>153</v>
      </c>
      <c r="E179" s="229" t="s">
        <v>19</v>
      </c>
      <c r="F179" s="230" t="s">
        <v>940</v>
      </c>
      <c r="G179" s="227"/>
      <c r="H179" s="231">
        <v>142.34</v>
      </c>
      <c r="I179" s="232"/>
      <c r="J179" s="227"/>
      <c r="K179" s="227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153</v>
      </c>
      <c r="AU179" s="237" t="s">
        <v>82</v>
      </c>
      <c r="AV179" s="13" t="s">
        <v>82</v>
      </c>
      <c r="AW179" s="13" t="s">
        <v>33</v>
      </c>
      <c r="AX179" s="13" t="s">
        <v>80</v>
      </c>
      <c r="AY179" s="237" t="s">
        <v>142</v>
      </c>
    </row>
    <row r="180" s="2" customFormat="1" ht="37.8" customHeight="1">
      <c r="A180" s="41"/>
      <c r="B180" s="42"/>
      <c r="C180" s="208" t="s">
        <v>281</v>
      </c>
      <c r="D180" s="208" t="s">
        <v>144</v>
      </c>
      <c r="E180" s="209" t="s">
        <v>941</v>
      </c>
      <c r="F180" s="210" t="s">
        <v>942</v>
      </c>
      <c r="G180" s="211" t="s">
        <v>201</v>
      </c>
      <c r="H180" s="212">
        <v>2.6000000000000001</v>
      </c>
      <c r="I180" s="213"/>
      <c r="J180" s="214">
        <f>ROUND(I180*H180,2)</f>
        <v>0</v>
      </c>
      <c r="K180" s="210" t="s">
        <v>148</v>
      </c>
      <c r="L180" s="47"/>
      <c r="M180" s="215" t="s">
        <v>19</v>
      </c>
      <c r="N180" s="216" t="s">
        <v>43</v>
      </c>
      <c r="O180" s="87"/>
      <c r="P180" s="217">
        <f>O180*H180</f>
        <v>0</v>
      </c>
      <c r="Q180" s="217">
        <v>0.11162</v>
      </c>
      <c r="R180" s="217">
        <f>Q180*H180</f>
        <v>0.29021200000000003</v>
      </c>
      <c r="S180" s="217">
        <v>0</v>
      </c>
      <c r="T180" s="218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9" t="s">
        <v>149</v>
      </c>
      <c r="AT180" s="219" t="s">
        <v>144</v>
      </c>
      <c r="AU180" s="219" t="s">
        <v>82</v>
      </c>
      <c r="AY180" s="20" t="s">
        <v>142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20" t="s">
        <v>80</v>
      </c>
      <c r="BK180" s="220">
        <f>ROUND(I180*H180,2)</f>
        <v>0</v>
      </c>
      <c r="BL180" s="20" t="s">
        <v>149</v>
      </c>
      <c r="BM180" s="219" t="s">
        <v>943</v>
      </c>
    </row>
    <row r="181" s="2" customFormat="1">
      <c r="A181" s="41"/>
      <c r="B181" s="42"/>
      <c r="C181" s="43"/>
      <c r="D181" s="221" t="s">
        <v>151</v>
      </c>
      <c r="E181" s="43"/>
      <c r="F181" s="222" t="s">
        <v>944</v>
      </c>
      <c r="G181" s="43"/>
      <c r="H181" s="43"/>
      <c r="I181" s="223"/>
      <c r="J181" s="43"/>
      <c r="K181" s="43"/>
      <c r="L181" s="47"/>
      <c r="M181" s="224"/>
      <c r="N181" s="225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151</v>
      </c>
      <c r="AU181" s="20" t="s">
        <v>82</v>
      </c>
    </row>
    <row r="182" s="15" customFormat="1">
      <c r="A182" s="15"/>
      <c r="B182" s="249"/>
      <c r="C182" s="250"/>
      <c r="D182" s="228" t="s">
        <v>153</v>
      </c>
      <c r="E182" s="251" t="s">
        <v>19</v>
      </c>
      <c r="F182" s="252" t="s">
        <v>945</v>
      </c>
      <c r="G182" s="250"/>
      <c r="H182" s="251" t="s">
        <v>19</v>
      </c>
      <c r="I182" s="253"/>
      <c r="J182" s="250"/>
      <c r="K182" s="250"/>
      <c r="L182" s="254"/>
      <c r="M182" s="255"/>
      <c r="N182" s="256"/>
      <c r="O182" s="256"/>
      <c r="P182" s="256"/>
      <c r="Q182" s="256"/>
      <c r="R182" s="256"/>
      <c r="S182" s="256"/>
      <c r="T182" s="257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8" t="s">
        <v>153</v>
      </c>
      <c r="AU182" s="258" t="s">
        <v>82</v>
      </c>
      <c r="AV182" s="15" t="s">
        <v>80</v>
      </c>
      <c r="AW182" s="15" t="s">
        <v>33</v>
      </c>
      <c r="AX182" s="15" t="s">
        <v>72</v>
      </c>
      <c r="AY182" s="258" t="s">
        <v>142</v>
      </c>
    </row>
    <row r="183" s="13" customFormat="1">
      <c r="A183" s="13"/>
      <c r="B183" s="226"/>
      <c r="C183" s="227"/>
      <c r="D183" s="228" t="s">
        <v>153</v>
      </c>
      <c r="E183" s="229" t="s">
        <v>19</v>
      </c>
      <c r="F183" s="230" t="s">
        <v>946</v>
      </c>
      <c r="G183" s="227"/>
      <c r="H183" s="231">
        <v>2.6000000000000001</v>
      </c>
      <c r="I183" s="232"/>
      <c r="J183" s="227"/>
      <c r="K183" s="227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153</v>
      </c>
      <c r="AU183" s="237" t="s">
        <v>82</v>
      </c>
      <c r="AV183" s="13" t="s">
        <v>82</v>
      </c>
      <c r="AW183" s="13" t="s">
        <v>33</v>
      </c>
      <c r="AX183" s="13" t="s">
        <v>80</v>
      </c>
      <c r="AY183" s="237" t="s">
        <v>142</v>
      </c>
    </row>
    <row r="184" s="12" customFormat="1" ht="22.8" customHeight="1">
      <c r="A184" s="12"/>
      <c r="B184" s="192"/>
      <c r="C184" s="193"/>
      <c r="D184" s="194" t="s">
        <v>71</v>
      </c>
      <c r="E184" s="206" t="s">
        <v>785</v>
      </c>
      <c r="F184" s="206" t="s">
        <v>786</v>
      </c>
      <c r="G184" s="193"/>
      <c r="H184" s="193"/>
      <c r="I184" s="196"/>
      <c r="J184" s="207">
        <f>BK184</f>
        <v>0</v>
      </c>
      <c r="K184" s="193"/>
      <c r="L184" s="198"/>
      <c r="M184" s="199"/>
      <c r="N184" s="200"/>
      <c r="O184" s="200"/>
      <c r="P184" s="201">
        <f>SUM(P185:P214)</f>
        <v>0</v>
      </c>
      <c r="Q184" s="200"/>
      <c r="R184" s="201">
        <f>SUM(R185:R214)</f>
        <v>0</v>
      </c>
      <c r="S184" s="200"/>
      <c r="T184" s="202">
        <f>SUM(T185:T214)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3" t="s">
        <v>80</v>
      </c>
      <c r="AT184" s="204" t="s">
        <v>71</v>
      </c>
      <c r="AU184" s="204" t="s">
        <v>80</v>
      </c>
      <c r="AY184" s="203" t="s">
        <v>142</v>
      </c>
      <c r="BK184" s="205">
        <f>SUM(BK185:BK214)</f>
        <v>0</v>
      </c>
    </row>
    <row r="185" s="2" customFormat="1" ht="24.15" customHeight="1">
      <c r="A185" s="41"/>
      <c r="B185" s="42"/>
      <c r="C185" s="208" t="s">
        <v>290</v>
      </c>
      <c r="D185" s="208" t="s">
        <v>144</v>
      </c>
      <c r="E185" s="209" t="s">
        <v>947</v>
      </c>
      <c r="F185" s="210" t="s">
        <v>948</v>
      </c>
      <c r="G185" s="211" t="s">
        <v>344</v>
      </c>
      <c r="H185" s="212">
        <v>187.74100000000001</v>
      </c>
      <c r="I185" s="213"/>
      <c r="J185" s="214">
        <f>ROUND(I185*H185,2)</f>
        <v>0</v>
      </c>
      <c r="K185" s="210" t="s">
        <v>148</v>
      </c>
      <c r="L185" s="47"/>
      <c r="M185" s="215" t="s">
        <v>19</v>
      </c>
      <c r="N185" s="216" t="s">
        <v>43</v>
      </c>
      <c r="O185" s="87"/>
      <c r="P185" s="217">
        <f>O185*H185</f>
        <v>0</v>
      </c>
      <c r="Q185" s="217">
        <v>0</v>
      </c>
      <c r="R185" s="217">
        <f>Q185*H185</f>
        <v>0</v>
      </c>
      <c r="S185" s="217">
        <v>0</v>
      </c>
      <c r="T185" s="218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9" t="s">
        <v>149</v>
      </c>
      <c r="AT185" s="219" t="s">
        <v>144</v>
      </c>
      <c r="AU185" s="219" t="s">
        <v>82</v>
      </c>
      <c r="AY185" s="20" t="s">
        <v>142</v>
      </c>
      <c r="BE185" s="220">
        <f>IF(N185="základní",J185,0)</f>
        <v>0</v>
      </c>
      <c r="BF185" s="220">
        <f>IF(N185="snížená",J185,0)</f>
        <v>0</v>
      </c>
      <c r="BG185" s="220">
        <f>IF(N185="zákl. přenesená",J185,0)</f>
        <v>0</v>
      </c>
      <c r="BH185" s="220">
        <f>IF(N185="sníž. přenesená",J185,0)</f>
        <v>0</v>
      </c>
      <c r="BI185" s="220">
        <f>IF(N185="nulová",J185,0)</f>
        <v>0</v>
      </c>
      <c r="BJ185" s="20" t="s">
        <v>80</v>
      </c>
      <c r="BK185" s="220">
        <f>ROUND(I185*H185,2)</f>
        <v>0</v>
      </c>
      <c r="BL185" s="20" t="s">
        <v>149</v>
      </c>
      <c r="BM185" s="219" t="s">
        <v>949</v>
      </c>
    </row>
    <row r="186" s="2" customFormat="1">
      <c r="A186" s="41"/>
      <c r="B186" s="42"/>
      <c r="C186" s="43"/>
      <c r="D186" s="221" t="s">
        <v>151</v>
      </c>
      <c r="E186" s="43"/>
      <c r="F186" s="222" t="s">
        <v>950</v>
      </c>
      <c r="G186" s="43"/>
      <c r="H186" s="43"/>
      <c r="I186" s="223"/>
      <c r="J186" s="43"/>
      <c r="K186" s="43"/>
      <c r="L186" s="47"/>
      <c r="M186" s="224"/>
      <c r="N186" s="225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151</v>
      </c>
      <c r="AU186" s="20" t="s">
        <v>82</v>
      </c>
    </row>
    <row r="187" s="13" customFormat="1">
      <c r="A187" s="13"/>
      <c r="B187" s="226"/>
      <c r="C187" s="227"/>
      <c r="D187" s="228" t="s">
        <v>153</v>
      </c>
      <c r="E187" s="229" t="s">
        <v>19</v>
      </c>
      <c r="F187" s="230" t="s">
        <v>951</v>
      </c>
      <c r="G187" s="227"/>
      <c r="H187" s="231">
        <v>105.17100000000001</v>
      </c>
      <c r="I187" s="232"/>
      <c r="J187" s="227"/>
      <c r="K187" s="227"/>
      <c r="L187" s="233"/>
      <c r="M187" s="234"/>
      <c r="N187" s="235"/>
      <c r="O187" s="235"/>
      <c r="P187" s="235"/>
      <c r="Q187" s="235"/>
      <c r="R187" s="235"/>
      <c r="S187" s="235"/>
      <c r="T187" s="23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7" t="s">
        <v>153</v>
      </c>
      <c r="AU187" s="237" t="s">
        <v>82</v>
      </c>
      <c r="AV187" s="13" t="s">
        <v>82</v>
      </c>
      <c r="AW187" s="13" t="s">
        <v>33</v>
      </c>
      <c r="AX187" s="13" t="s">
        <v>72</v>
      </c>
      <c r="AY187" s="237" t="s">
        <v>142</v>
      </c>
    </row>
    <row r="188" s="13" customFormat="1">
      <c r="A188" s="13"/>
      <c r="B188" s="226"/>
      <c r="C188" s="227"/>
      <c r="D188" s="228" t="s">
        <v>153</v>
      </c>
      <c r="E188" s="229" t="s">
        <v>19</v>
      </c>
      <c r="F188" s="230" t="s">
        <v>952</v>
      </c>
      <c r="G188" s="227"/>
      <c r="H188" s="231">
        <v>82.569999999999993</v>
      </c>
      <c r="I188" s="232"/>
      <c r="J188" s="227"/>
      <c r="K188" s="227"/>
      <c r="L188" s="233"/>
      <c r="M188" s="234"/>
      <c r="N188" s="235"/>
      <c r="O188" s="235"/>
      <c r="P188" s="235"/>
      <c r="Q188" s="235"/>
      <c r="R188" s="235"/>
      <c r="S188" s="235"/>
      <c r="T188" s="23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7" t="s">
        <v>153</v>
      </c>
      <c r="AU188" s="237" t="s">
        <v>82</v>
      </c>
      <c r="AV188" s="13" t="s">
        <v>82</v>
      </c>
      <c r="AW188" s="13" t="s">
        <v>33</v>
      </c>
      <c r="AX188" s="13" t="s">
        <v>72</v>
      </c>
      <c r="AY188" s="237" t="s">
        <v>142</v>
      </c>
    </row>
    <row r="189" s="14" customFormat="1">
      <c r="A189" s="14"/>
      <c r="B189" s="238"/>
      <c r="C189" s="239"/>
      <c r="D189" s="228" t="s">
        <v>153</v>
      </c>
      <c r="E189" s="240" t="s">
        <v>19</v>
      </c>
      <c r="F189" s="241" t="s">
        <v>156</v>
      </c>
      <c r="G189" s="239"/>
      <c r="H189" s="242">
        <v>187.74100000000001</v>
      </c>
      <c r="I189" s="243"/>
      <c r="J189" s="239"/>
      <c r="K189" s="239"/>
      <c r="L189" s="244"/>
      <c r="M189" s="245"/>
      <c r="N189" s="246"/>
      <c r="O189" s="246"/>
      <c r="P189" s="246"/>
      <c r="Q189" s="246"/>
      <c r="R189" s="246"/>
      <c r="S189" s="246"/>
      <c r="T189" s="24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8" t="s">
        <v>153</v>
      </c>
      <c r="AU189" s="248" t="s">
        <v>82</v>
      </c>
      <c r="AV189" s="14" t="s">
        <v>149</v>
      </c>
      <c r="AW189" s="14" t="s">
        <v>33</v>
      </c>
      <c r="AX189" s="14" t="s">
        <v>80</v>
      </c>
      <c r="AY189" s="248" t="s">
        <v>142</v>
      </c>
    </row>
    <row r="190" s="2" customFormat="1" ht="24.15" customHeight="1">
      <c r="A190" s="41"/>
      <c r="B190" s="42"/>
      <c r="C190" s="208" t="s">
        <v>296</v>
      </c>
      <c r="D190" s="208" t="s">
        <v>144</v>
      </c>
      <c r="E190" s="209" t="s">
        <v>953</v>
      </c>
      <c r="F190" s="210" t="s">
        <v>954</v>
      </c>
      <c r="G190" s="211" t="s">
        <v>344</v>
      </c>
      <c r="H190" s="212">
        <v>5819.9709999999995</v>
      </c>
      <c r="I190" s="213"/>
      <c r="J190" s="214">
        <f>ROUND(I190*H190,2)</f>
        <v>0</v>
      </c>
      <c r="K190" s="210" t="s">
        <v>148</v>
      </c>
      <c r="L190" s="47"/>
      <c r="M190" s="215" t="s">
        <v>19</v>
      </c>
      <c r="N190" s="216" t="s">
        <v>43</v>
      </c>
      <c r="O190" s="87"/>
      <c r="P190" s="217">
        <f>O190*H190</f>
        <v>0</v>
      </c>
      <c r="Q190" s="217">
        <v>0</v>
      </c>
      <c r="R190" s="217">
        <f>Q190*H190</f>
        <v>0</v>
      </c>
      <c r="S190" s="217">
        <v>0</v>
      </c>
      <c r="T190" s="218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9" t="s">
        <v>149</v>
      </c>
      <c r="AT190" s="219" t="s">
        <v>144</v>
      </c>
      <c r="AU190" s="219" t="s">
        <v>82</v>
      </c>
      <c r="AY190" s="20" t="s">
        <v>142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20" t="s">
        <v>80</v>
      </c>
      <c r="BK190" s="220">
        <f>ROUND(I190*H190,2)</f>
        <v>0</v>
      </c>
      <c r="BL190" s="20" t="s">
        <v>149</v>
      </c>
      <c r="BM190" s="219" t="s">
        <v>955</v>
      </c>
    </row>
    <row r="191" s="2" customFormat="1">
      <c r="A191" s="41"/>
      <c r="B191" s="42"/>
      <c r="C191" s="43"/>
      <c r="D191" s="221" t="s">
        <v>151</v>
      </c>
      <c r="E191" s="43"/>
      <c r="F191" s="222" t="s">
        <v>956</v>
      </c>
      <c r="G191" s="43"/>
      <c r="H191" s="43"/>
      <c r="I191" s="223"/>
      <c r="J191" s="43"/>
      <c r="K191" s="43"/>
      <c r="L191" s="47"/>
      <c r="M191" s="224"/>
      <c r="N191" s="225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151</v>
      </c>
      <c r="AU191" s="20" t="s">
        <v>82</v>
      </c>
    </row>
    <row r="192" s="13" customFormat="1">
      <c r="A192" s="13"/>
      <c r="B192" s="226"/>
      <c r="C192" s="227"/>
      <c r="D192" s="228" t="s">
        <v>153</v>
      </c>
      <c r="E192" s="227"/>
      <c r="F192" s="230" t="s">
        <v>957</v>
      </c>
      <c r="G192" s="227"/>
      <c r="H192" s="231">
        <v>5819.9709999999995</v>
      </c>
      <c r="I192" s="232"/>
      <c r="J192" s="227"/>
      <c r="K192" s="227"/>
      <c r="L192" s="233"/>
      <c r="M192" s="234"/>
      <c r="N192" s="235"/>
      <c r="O192" s="235"/>
      <c r="P192" s="235"/>
      <c r="Q192" s="235"/>
      <c r="R192" s="235"/>
      <c r="S192" s="235"/>
      <c r="T192" s="23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7" t="s">
        <v>153</v>
      </c>
      <c r="AU192" s="237" t="s">
        <v>82</v>
      </c>
      <c r="AV192" s="13" t="s">
        <v>82</v>
      </c>
      <c r="AW192" s="13" t="s">
        <v>4</v>
      </c>
      <c r="AX192" s="13" t="s">
        <v>80</v>
      </c>
      <c r="AY192" s="237" t="s">
        <v>142</v>
      </c>
    </row>
    <row r="193" s="2" customFormat="1" ht="24.15" customHeight="1">
      <c r="A193" s="41"/>
      <c r="B193" s="42"/>
      <c r="C193" s="208" t="s">
        <v>303</v>
      </c>
      <c r="D193" s="208" t="s">
        <v>144</v>
      </c>
      <c r="E193" s="209" t="s">
        <v>958</v>
      </c>
      <c r="F193" s="210" t="s">
        <v>959</v>
      </c>
      <c r="G193" s="211" t="s">
        <v>344</v>
      </c>
      <c r="H193" s="212">
        <v>110.84</v>
      </c>
      <c r="I193" s="213"/>
      <c r="J193" s="214">
        <f>ROUND(I193*H193,2)</f>
        <v>0</v>
      </c>
      <c r="K193" s="210" t="s">
        <v>148</v>
      </c>
      <c r="L193" s="47"/>
      <c r="M193" s="215" t="s">
        <v>19</v>
      </c>
      <c r="N193" s="216" t="s">
        <v>43</v>
      </c>
      <c r="O193" s="87"/>
      <c r="P193" s="217">
        <f>O193*H193</f>
        <v>0</v>
      </c>
      <c r="Q193" s="217">
        <v>0</v>
      </c>
      <c r="R193" s="217">
        <f>Q193*H193</f>
        <v>0</v>
      </c>
      <c r="S193" s="217">
        <v>0</v>
      </c>
      <c r="T193" s="218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9" t="s">
        <v>149</v>
      </c>
      <c r="AT193" s="219" t="s">
        <v>144</v>
      </c>
      <c r="AU193" s="219" t="s">
        <v>82</v>
      </c>
      <c r="AY193" s="20" t="s">
        <v>142</v>
      </c>
      <c r="BE193" s="220">
        <f>IF(N193="základní",J193,0)</f>
        <v>0</v>
      </c>
      <c r="BF193" s="220">
        <f>IF(N193="snížená",J193,0)</f>
        <v>0</v>
      </c>
      <c r="BG193" s="220">
        <f>IF(N193="zákl. přenesená",J193,0)</f>
        <v>0</v>
      </c>
      <c r="BH193" s="220">
        <f>IF(N193="sníž. přenesená",J193,0)</f>
        <v>0</v>
      </c>
      <c r="BI193" s="220">
        <f>IF(N193="nulová",J193,0)</f>
        <v>0</v>
      </c>
      <c r="BJ193" s="20" t="s">
        <v>80</v>
      </c>
      <c r="BK193" s="220">
        <f>ROUND(I193*H193,2)</f>
        <v>0</v>
      </c>
      <c r="BL193" s="20" t="s">
        <v>149</v>
      </c>
      <c r="BM193" s="219" t="s">
        <v>960</v>
      </c>
    </row>
    <row r="194" s="2" customFormat="1">
      <c r="A194" s="41"/>
      <c r="B194" s="42"/>
      <c r="C194" s="43"/>
      <c r="D194" s="221" t="s">
        <v>151</v>
      </c>
      <c r="E194" s="43"/>
      <c r="F194" s="222" t="s">
        <v>961</v>
      </c>
      <c r="G194" s="43"/>
      <c r="H194" s="43"/>
      <c r="I194" s="223"/>
      <c r="J194" s="43"/>
      <c r="K194" s="43"/>
      <c r="L194" s="47"/>
      <c r="M194" s="224"/>
      <c r="N194" s="225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151</v>
      </c>
      <c r="AU194" s="20" t="s">
        <v>82</v>
      </c>
    </row>
    <row r="195" s="13" customFormat="1">
      <c r="A195" s="13"/>
      <c r="B195" s="226"/>
      <c r="C195" s="227"/>
      <c r="D195" s="228" t="s">
        <v>153</v>
      </c>
      <c r="E195" s="229" t="s">
        <v>19</v>
      </c>
      <c r="F195" s="230" t="s">
        <v>962</v>
      </c>
      <c r="G195" s="227"/>
      <c r="H195" s="231">
        <v>0.76700000000000002</v>
      </c>
      <c r="I195" s="232"/>
      <c r="J195" s="227"/>
      <c r="K195" s="227"/>
      <c r="L195" s="233"/>
      <c r="M195" s="234"/>
      <c r="N195" s="235"/>
      <c r="O195" s="235"/>
      <c r="P195" s="235"/>
      <c r="Q195" s="235"/>
      <c r="R195" s="235"/>
      <c r="S195" s="235"/>
      <c r="T195" s="23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7" t="s">
        <v>153</v>
      </c>
      <c r="AU195" s="237" t="s">
        <v>82</v>
      </c>
      <c r="AV195" s="13" t="s">
        <v>82</v>
      </c>
      <c r="AW195" s="13" t="s">
        <v>33</v>
      </c>
      <c r="AX195" s="13" t="s">
        <v>72</v>
      </c>
      <c r="AY195" s="237" t="s">
        <v>142</v>
      </c>
    </row>
    <row r="196" s="13" customFormat="1">
      <c r="A196" s="13"/>
      <c r="B196" s="226"/>
      <c r="C196" s="227"/>
      <c r="D196" s="228" t="s">
        <v>153</v>
      </c>
      <c r="E196" s="229" t="s">
        <v>19</v>
      </c>
      <c r="F196" s="230" t="s">
        <v>963</v>
      </c>
      <c r="G196" s="227"/>
      <c r="H196" s="231">
        <v>105.825</v>
      </c>
      <c r="I196" s="232"/>
      <c r="J196" s="227"/>
      <c r="K196" s="227"/>
      <c r="L196" s="233"/>
      <c r="M196" s="234"/>
      <c r="N196" s="235"/>
      <c r="O196" s="235"/>
      <c r="P196" s="235"/>
      <c r="Q196" s="235"/>
      <c r="R196" s="235"/>
      <c r="S196" s="235"/>
      <c r="T196" s="23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7" t="s">
        <v>153</v>
      </c>
      <c r="AU196" s="237" t="s">
        <v>82</v>
      </c>
      <c r="AV196" s="13" t="s">
        <v>82</v>
      </c>
      <c r="AW196" s="13" t="s">
        <v>33</v>
      </c>
      <c r="AX196" s="13" t="s">
        <v>72</v>
      </c>
      <c r="AY196" s="237" t="s">
        <v>142</v>
      </c>
    </row>
    <row r="197" s="13" customFormat="1">
      <c r="A197" s="13"/>
      <c r="B197" s="226"/>
      <c r="C197" s="227"/>
      <c r="D197" s="228" t="s">
        <v>153</v>
      </c>
      <c r="E197" s="229" t="s">
        <v>19</v>
      </c>
      <c r="F197" s="230" t="s">
        <v>964</v>
      </c>
      <c r="G197" s="227"/>
      <c r="H197" s="231">
        <v>4.2480000000000002</v>
      </c>
      <c r="I197" s="232"/>
      <c r="J197" s="227"/>
      <c r="K197" s="227"/>
      <c r="L197" s="233"/>
      <c r="M197" s="234"/>
      <c r="N197" s="235"/>
      <c r="O197" s="235"/>
      <c r="P197" s="235"/>
      <c r="Q197" s="235"/>
      <c r="R197" s="235"/>
      <c r="S197" s="235"/>
      <c r="T197" s="23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7" t="s">
        <v>153</v>
      </c>
      <c r="AU197" s="237" t="s">
        <v>82</v>
      </c>
      <c r="AV197" s="13" t="s">
        <v>82</v>
      </c>
      <c r="AW197" s="13" t="s">
        <v>33</v>
      </c>
      <c r="AX197" s="13" t="s">
        <v>72</v>
      </c>
      <c r="AY197" s="237" t="s">
        <v>142</v>
      </c>
    </row>
    <row r="198" s="14" customFormat="1">
      <c r="A198" s="14"/>
      <c r="B198" s="238"/>
      <c r="C198" s="239"/>
      <c r="D198" s="228" t="s">
        <v>153</v>
      </c>
      <c r="E198" s="240" t="s">
        <v>19</v>
      </c>
      <c r="F198" s="241" t="s">
        <v>156</v>
      </c>
      <c r="G198" s="239"/>
      <c r="H198" s="242">
        <v>110.84</v>
      </c>
      <c r="I198" s="243"/>
      <c r="J198" s="239"/>
      <c r="K198" s="239"/>
      <c r="L198" s="244"/>
      <c r="M198" s="245"/>
      <c r="N198" s="246"/>
      <c r="O198" s="246"/>
      <c r="P198" s="246"/>
      <c r="Q198" s="246"/>
      <c r="R198" s="246"/>
      <c r="S198" s="246"/>
      <c r="T198" s="24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8" t="s">
        <v>153</v>
      </c>
      <c r="AU198" s="248" t="s">
        <v>82</v>
      </c>
      <c r="AV198" s="14" t="s">
        <v>149</v>
      </c>
      <c r="AW198" s="14" t="s">
        <v>33</v>
      </c>
      <c r="AX198" s="14" t="s">
        <v>80</v>
      </c>
      <c r="AY198" s="248" t="s">
        <v>142</v>
      </c>
    </row>
    <row r="199" s="2" customFormat="1" ht="24.15" customHeight="1">
      <c r="A199" s="41"/>
      <c r="B199" s="42"/>
      <c r="C199" s="208" t="s">
        <v>309</v>
      </c>
      <c r="D199" s="208" t="s">
        <v>144</v>
      </c>
      <c r="E199" s="209" t="s">
        <v>965</v>
      </c>
      <c r="F199" s="210" t="s">
        <v>954</v>
      </c>
      <c r="G199" s="211" t="s">
        <v>344</v>
      </c>
      <c r="H199" s="212">
        <v>3412.2629999999999</v>
      </c>
      <c r="I199" s="213"/>
      <c r="J199" s="214">
        <f>ROUND(I199*H199,2)</f>
        <v>0</v>
      </c>
      <c r="K199" s="210" t="s">
        <v>148</v>
      </c>
      <c r="L199" s="47"/>
      <c r="M199" s="215" t="s">
        <v>19</v>
      </c>
      <c r="N199" s="216" t="s">
        <v>43</v>
      </c>
      <c r="O199" s="87"/>
      <c r="P199" s="217">
        <f>O199*H199</f>
        <v>0</v>
      </c>
      <c r="Q199" s="217">
        <v>0</v>
      </c>
      <c r="R199" s="217">
        <f>Q199*H199</f>
        <v>0</v>
      </c>
      <c r="S199" s="217">
        <v>0</v>
      </c>
      <c r="T199" s="218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9" t="s">
        <v>149</v>
      </c>
      <c r="AT199" s="219" t="s">
        <v>144</v>
      </c>
      <c r="AU199" s="219" t="s">
        <v>82</v>
      </c>
      <c r="AY199" s="20" t="s">
        <v>142</v>
      </c>
      <c r="BE199" s="220">
        <f>IF(N199="základní",J199,0)</f>
        <v>0</v>
      </c>
      <c r="BF199" s="220">
        <f>IF(N199="snížená",J199,0)</f>
        <v>0</v>
      </c>
      <c r="BG199" s="220">
        <f>IF(N199="zákl. přenesená",J199,0)</f>
        <v>0</v>
      </c>
      <c r="BH199" s="220">
        <f>IF(N199="sníž. přenesená",J199,0)</f>
        <v>0</v>
      </c>
      <c r="BI199" s="220">
        <f>IF(N199="nulová",J199,0)</f>
        <v>0</v>
      </c>
      <c r="BJ199" s="20" t="s">
        <v>80</v>
      </c>
      <c r="BK199" s="220">
        <f>ROUND(I199*H199,2)</f>
        <v>0</v>
      </c>
      <c r="BL199" s="20" t="s">
        <v>149</v>
      </c>
      <c r="BM199" s="219" t="s">
        <v>966</v>
      </c>
    </row>
    <row r="200" s="2" customFormat="1">
      <c r="A200" s="41"/>
      <c r="B200" s="42"/>
      <c r="C200" s="43"/>
      <c r="D200" s="221" t="s">
        <v>151</v>
      </c>
      <c r="E200" s="43"/>
      <c r="F200" s="222" t="s">
        <v>967</v>
      </c>
      <c r="G200" s="43"/>
      <c r="H200" s="43"/>
      <c r="I200" s="223"/>
      <c r="J200" s="43"/>
      <c r="K200" s="43"/>
      <c r="L200" s="47"/>
      <c r="M200" s="224"/>
      <c r="N200" s="225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151</v>
      </c>
      <c r="AU200" s="20" t="s">
        <v>82</v>
      </c>
    </row>
    <row r="201" s="13" customFormat="1">
      <c r="A201" s="13"/>
      <c r="B201" s="226"/>
      <c r="C201" s="227"/>
      <c r="D201" s="228" t="s">
        <v>153</v>
      </c>
      <c r="E201" s="229" t="s">
        <v>19</v>
      </c>
      <c r="F201" s="230" t="s">
        <v>963</v>
      </c>
      <c r="G201" s="227"/>
      <c r="H201" s="231">
        <v>105.825</v>
      </c>
      <c r="I201" s="232"/>
      <c r="J201" s="227"/>
      <c r="K201" s="227"/>
      <c r="L201" s="233"/>
      <c r="M201" s="234"/>
      <c r="N201" s="235"/>
      <c r="O201" s="235"/>
      <c r="P201" s="235"/>
      <c r="Q201" s="235"/>
      <c r="R201" s="235"/>
      <c r="S201" s="235"/>
      <c r="T201" s="23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7" t="s">
        <v>153</v>
      </c>
      <c r="AU201" s="237" t="s">
        <v>82</v>
      </c>
      <c r="AV201" s="13" t="s">
        <v>82</v>
      </c>
      <c r="AW201" s="13" t="s">
        <v>33</v>
      </c>
      <c r="AX201" s="13" t="s">
        <v>72</v>
      </c>
      <c r="AY201" s="237" t="s">
        <v>142</v>
      </c>
    </row>
    <row r="202" s="13" customFormat="1">
      <c r="A202" s="13"/>
      <c r="B202" s="226"/>
      <c r="C202" s="227"/>
      <c r="D202" s="228" t="s">
        <v>153</v>
      </c>
      <c r="E202" s="229" t="s">
        <v>19</v>
      </c>
      <c r="F202" s="230" t="s">
        <v>964</v>
      </c>
      <c r="G202" s="227"/>
      <c r="H202" s="231">
        <v>4.2480000000000002</v>
      </c>
      <c r="I202" s="232"/>
      <c r="J202" s="227"/>
      <c r="K202" s="227"/>
      <c r="L202" s="233"/>
      <c r="M202" s="234"/>
      <c r="N202" s="235"/>
      <c r="O202" s="235"/>
      <c r="P202" s="235"/>
      <c r="Q202" s="235"/>
      <c r="R202" s="235"/>
      <c r="S202" s="235"/>
      <c r="T202" s="23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7" t="s">
        <v>153</v>
      </c>
      <c r="AU202" s="237" t="s">
        <v>82</v>
      </c>
      <c r="AV202" s="13" t="s">
        <v>82</v>
      </c>
      <c r="AW202" s="13" t="s">
        <v>33</v>
      </c>
      <c r="AX202" s="13" t="s">
        <v>72</v>
      </c>
      <c r="AY202" s="237" t="s">
        <v>142</v>
      </c>
    </row>
    <row r="203" s="14" customFormat="1">
      <c r="A203" s="14"/>
      <c r="B203" s="238"/>
      <c r="C203" s="239"/>
      <c r="D203" s="228" t="s">
        <v>153</v>
      </c>
      <c r="E203" s="240" t="s">
        <v>19</v>
      </c>
      <c r="F203" s="241" t="s">
        <v>156</v>
      </c>
      <c r="G203" s="239"/>
      <c r="H203" s="242">
        <v>110.07299999999999</v>
      </c>
      <c r="I203" s="243"/>
      <c r="J203" s="239"/>
      <c r="K203" s="239"/>
      <c r="L203" s="244"/>
      <c r="M203" s="245"/>
      <c r="N203" s="246"/>
      <c r="O203" s="246"/>
      <c r="P203" s="246"/>
      <c r="Q203" s="246"/>
      <c r="R203" s="246"/>
      <c r="S203" s="246"/>
      <c r="T203" s="24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8" t="s">
        <v>153</v>
      </c>
      <c r="AU203" s="248" t="s">
        <v>82</v>
      </c>
      <c r="AV203" s="14" t="s">
        <v>149</v>
      </c>
      <c r="AW203" s="14" t="s">
        <v>33</v>
      </c>
      <c r="AX203" s="14" t="s">
        <v>80</v>
      </c>
      <c r="AY203" s="248" t="s">
        <v>142</v>
      </c>
    </row>
    <row r="204" s="13" customFormat="1">
      <c r="A204" s="13"/>
      <c r="B204" s="226"/>
      <c r="C204" s="227"/>
      <c r="D204" s="228" t="s">
        <v>153</v>
      </c>
      <c r="E204" s="227"/>
      <c r="F204" s="230" t="s">
        <v>968</v>
      </c>
      <c r="G204" s="227"/>
      <c r="H204" s="231">
        <v>3412.2629999999999</v>
      </c>
      <c r="I204" s="232"/>
      <c r="J204" s="227"/>
      <c r="K204" s="227"/>
      <c r="L204" s="233"/>
      <c r="M204" s="234"/>
      <c r="N204" s="235"/>
      <c r="O204" s="235"/>
      <c r="P204" s="235"/>
      <c r="Q204" s="235"/>
      <c r="R204" s="235"/>
      <c r="S204" s="235"/>
      <c r="T204" s="23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7" t="s">
        <v>153</v>
      </c>
      <c r="AU204" s="237" t="s">
        <v>82</v>
      </c>
      <c r="AV204" s="13" t="s">
        <v>82</v>
      </c>
      <c r="AW204" s="13" t="s">
        <v>4</v>
      </c>
      <c r="AX204" s="13" t="s">
        <v>80</v>
      </c>
      <c r="AY204" s="237" t="s">
        <v>142</v>
      </c>
    </row>
    <row r="205" s="2" customFormat="1" ht="24.15" customHeight="1">
      <c r="A205" s="41"/>
      <c r="B205" s="42"/>
      <c r="C205" s="208" t="s">
        <v>314</v>
      </c>
      <c r="D205" s="208" t="s">
        <v>144</v>
      </c>
      <c r="E205" s="209" t="s">
        <v>969</v>
      </c>
      <c r="F205" s="210" t="s">
        <v>355</v>
      </c>
      <c r="G205" s="211" t="s">
        <v>344</v>
      </c>
      <c r="H205" s="212">
        <v>109.419</v>
      </c>
      <c r="I205" s="213"/>
      <c r="J205" s="214">
        <f>ROUND(I205*H205,2)</f>
        <v>0</v>
      </c>
      <c r="K205" s="210" t="s">
        <v>148</v>
      </c>
      <c r="L205" s="47"/>
      <c r="M205" s="215" t="s">
        <v>19</v>
      </c>
      <c r="N205" s="216" t="s">
        <v>43</v>
      </c>
      <c r="O205" s="87"/>
      <c r="P205" s="217">
        <f>O205*H205</f>
        <v>0</v>
      </c>
      <c r="Q205" s="217">
        <v>0</v>
      </c>
      <c r="R205" s="217">
        <f>Q205*H205</f>
        <v>0</v>
      </c>
      <c r="S205" s="217">
        <v>0</v>
      </c>
      <c r="T205" s="218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9" t="s">
        <v>149</v>
      </c>
      <c r="AT205" s="219" t="s">
        <v>144</v>
      </c>
      <c r="AU205" s="219" t="s">
        <v>82</v>
      </c>
      <c r="AY205" s="20" t="s">
        <v>142</v>
      </c>
      <c r="BE205" s="220">
        <f>IF(N205="základní",J205,0)</f>
        <v>0</v>
      </c>
      <c r="BF205" s="220">
        <f>IF(N205="snížená",J205,0)</f>
        <v>0</v>
      </c>
      <c r="BG205" s="220">
        <f>IF(N205="zákl. přenesená",J205,0)</f>
        <v>0</v>
      </c>
      <c r="BH205" s="220">
        <f>IF(N205="sníž. přenesená",J205,0)</f>
        <v>0</v>
      </c>
      <c r="BI205" s="220">
        <f>IF(N205="nulová",J205,0)</f>
        <v>0</v>
      </c>
      <c r="BJ205" s="20" t="s">
        <v>80</v>
      </c>
      <c r="BK205" s="220">
        <f>ROUND(I205*H205,2)</f>
        <v>0</v>
      </c>
      <c r="BL205" s="20" t="s">
        <v>149</v>
      </c>
      <c r="BM205" s="219" t="s">
        <v>970</v>
      </c>
    </row>
    <row r="206" s="2" customFormat="1">
      <c r="A206" s="41"/>
      <c r="B206" s="42"/>
      <c r="C206" s="43"/>
      <c r="D206" s="221" t="s">
        <v>151</v>
      </c>
      <c r="E206" s="43"/>
      <c r="F206" s="222" t="s">
        <v>971</v>
      </c>
      <c r="G206" s="43"/>
      <c r="H206" s="43"/>
      <c r="I206" s="223"/>
      <c r="J206" s="43"/>
      <c r="K206" s="43"/>
      <c r="L206" s="47"/>
      <c r="M206" s="224"/>
      <c r="N206" s="225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151</v>
      </c>
      <c r="AU206" s="20" t="s">
        <v>82</v>
      </c>
    </row>
    <row r="207" s="13" customFormat="1">
      <c r="A207" s="13"/>
      <c r="B207" s="226"/>
      <c r="C207" s="227"/>
      <c r="D207" s="228" t="s">
        <v>153</v>
      </c>
      <c r="E207" s="229" t="s">
        <v>19</v>
      </c>
      <c r="F207" s="230" t="s">
        <v>951</v>
      </c>
      <c r="G207" s="227"/>
      <c r="H207" s="231">
        <v>105.17100000000001</v>
      </c>
      <c r="I207" s="232"/>
      <c r="J207" s="227"/>
      <c r="K207" s="227"/>
      <c r="L207" s="233"/>
      <c r="M207" s="234"/>
      <c r="N207" s="235"/>
      <c r="O207" s="235"/>
      <c r="P207" s="235"/>
      <c r="Q207" s="235"/>
      <c r="R207" s="235"/>
      <c r="S207" s="235"/>
      <c r="T207" s="23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7" t="s">
        <v>153</v>
      </c>
      <c r="AU207" s="237" t="s">
        <v>82</v>
      </c>
      <c r="AV207" s="13" t="s">
        <v>82</v>
      </c>
      <c r="AW207" s="13" t="s">
        <v>33</v>
      </c>
      <c r="AX207" s="13" t="s">
        <v>72</v>
      </c>
      <c r="AY207" s="237" t="s">
        <v>142</v>
      </c>
    </row>
    <row r="208" s="13" customFormat="1">
      <c r="A208" s="13"/>
      <c r="B208" s="226"/>
      <c r="C208" s="227"/>
      <c r="D208" s="228" t="s">
        <v>153</v>
      </c>
      <c r="E208" s="229" t="s">
        <v>19</v>
      </c>
      <c r="F208" s="230" t="s">
        <v>964</v>
      </c>
      <c r="G208" s="227"/>
      <c r="H208" s="231">
        <v>4.2480000000000002</v>
      </c>
      <c r="I208" s="232"/>
      <c r="J208" s="227"/>
      <c r="K208" s="227"/>
      <c r="L208" s="233"/>
      <c r="M208" s="234"/>
      <c r="N208" s="235"/>
      <c r="O208" s="235"/>
      <c r="P208" s="235"/>
      <c r="Q208" s="235"/>
      <c r="R208" s="235"/>
      <c r="S208" s="235"/>
      <c r="T208" s="23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7" t="s">
        <v>153</v>
      </c>
      <c r="AU208" s="237" t="s">
        <v>82</v>
      </c>
      <c r="AV208" s="13" t="s">
        <v>82</v>
      </c>
      <c r="AW208" s="13" t="s">
        <v>33</v>
      </c>
      <c r="AX208" s="13" t="s">
        <v>72</v>
      </c>
      <c r="AY208" s="237" t="s">
        <v>142</v>
      </c>
    </row>
    <row r="209" s="14" customFormat="1">
      <c r="A209" s="14"/>
      <c r="B209" s="238"/>
      <c r="C209" s="239"/>
      <c r="D209" s="228" t="s">
        <v>153</v>
      </c>
      <c r="E209" s="240" t="s">
        <v>19</v>
      </c>
      <c r="F209" s="241" t="s">
        <v>156</v>
      </c>
      <c r="G209" s="239"/>
      <c r="H209" s="242">
        <v>109.419</v>
      </c>
      <c r="I209" s="243"/>
      <c r="J209" s="239"/>
      <c r="K209" s="239"/>
      <c r="L209" s="244"/>
      <c r="M209" s="245"/>
      <c r="N209" s="246"/>
      <c r="O209" s="246"/>
      <c r="P209" s="246"/>
      <c r="Q209" s="246"/>
      <c r="R209" s="246"/>
      <c r="S209" s="246"/>
      <c r="T209" s="24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8" t="s">
        <v>153</v>
      </c>
      <c r="AU209" s="248" t="s">
        <v>82</v>
      </c>
      <c r="AV209" s="14" t="s">
        <v>149</v>
      </c>
      <c r="AW209" s="14" t="s">
        <v>33</v>
      </c>
      <c r="AX209" s="14" t="s">
        <v>80</v>
      </c>
      <c r="AY209" s="248" t="s">
        <v>142</v>
      </c>
    </row>
    <row r="210" s="2" customFormat="1" ht="24.15" customHeight="1">
      <c r="A210" s="41"/>
      <c r="B210" s="42"/>
      <c r="C210" s="208" t="s">
        <v>320</v>
      </c>
      <c r="D210" s="208" t="s">
        <v>144</v>
      </c>
      <c r="E210" s="209" t="s">
        <v>972</v>
      </c>
      <c r="F210" s="210" t="s">
        <v>973</v>
      </c>
      <c r="G210" s="211" t="s">
        <v>344</v>
      </c>
      <c r="H210" s="212">
        <v>188.39500000000001</v>
      </c>
      <c r="I210" s="213"/>
      <c r="J210" s="214">
        <f>ROUND(I210*H210,2)</f>
        <v>0</v>
      </c>
      <c r="K210" s="210" t="s">
        <v>148</v>
      </c>
      <c r="L210" s="47"/>
      <c r="M210" s="215" t="s">
        <v>19</v>
      </c>
      <c r="N210" s="216" t="s">
        <v>43</v>
      </c>
      <c r="O210" s="87"/>
      <c r="P210" s="217">
        <f>O210*H210</f>
        <v>0</v>
      </c>
      <c r="Q210" s="217">
        <v>0</v>
      </c>
      <c r="R210" s="217">
        <f>Q210*H210</f>
        <v>0</v>
      </c>
      <c r="S210" s="217">
        <v>0</v>
      </c>
      <c r="T210" s="218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9" t="s">
        <v>149</v>
      </c>
      <c r="AT210" s="219" t="s">
        <v>144</v>
      </c>
      <c r="AU210" s="219" t="s">
        <v>82</v>
      </c>
      <c r="AY210" s="20" t="s">
        <v>142</v>
      </c>
      <c r="BE210" s="220">
        <f>IF(N210="základní",J210,0)</f>
        <v>0</v>
      </c>
      <c r="BF210" s="220">
        <f>IF(N210="snížená",J210,0)</f>
        <v>0</v>
      </c>
      <c r="BG210" s="220">
        <f>IF(N210="zákl. přenesená",J210,0)</f>
        <v>0</v>
      </c>
      <c r="BH210" s="220">
        <f>IF(N210="sníž. přenesená",J210,0)</f>
        <v>0</v>
      </c>
      <c r="BI210" s="220">
        <f>IF(N210="nulová",J210,0)</f>
        <v>0</v>
      </c>
      <c r="BJ210" s="20" t="s">
        <v>80</v>
      </c>
      <c r="BK210" s="220">
        <f>ROUND(I210*H210,2)</f>
        <v>0</v>
      </c>
      <c r="BL210" s="20" t="s">
        <v>149</v>
      </c>
      <c r="BM210" s="219" t="s">
        <v>974</v>
      </c>
    </row>
    <row r="211" s="2" customFormat="1">
      <c r="A211" s="41"/>
      <c r="B211" s="42"/>
      <c r="C211" s="43"/>
      <c r="D211" s="221" t="s">
        <v>151</v>
      </c>
      <c r="E211" s="43"/>
      <c r="F211" s="222" t="s">
        <v>975</v>
      </c>
      <c r="G211" s="43"/>
      <c r="H211" s="43"/>
      <c r="I211" s="223"/>
      <c r="J211" s="43"/>
      <c r="K211" s="43"/>
      <c r="L211" s="47"/>
      <c r="M211" s="224"/>
      <c r="N211" s="225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151</v>
      </c>
      <c r="AU211" s="20" t="s">
        <v>82</v>
      </c>
    </row>
    <row r="212" s="13" customFormat="1">
      <c r="A212" s="13"/>
      <c r="B212" s="226"/>
      <c r="C212" s="227"/>
      <c r="D212" s="228" t="s">
        <v>153</v>
      </c>
      <c r="E212" s="229" t="s">
        <v>19</v>
      </c>
      <c r="F212" s="230" t="s">
        <v>952</v>
      </c>
      <c r="G212" s="227"/>
      <c r="H212" s="231">
        <v>82.569999999999993</v>
      </c>
      <c r="I212" s="232"/>
      <c r="J212" s="227"/>
      <c r="K212" s="227"/>
      <c r="L212" s="233"/>
      <c r="M212" s="234"/>
      <c r="N212" s="235"/>
      <c r="O212" s="235"/>
      <c r="P212" s="235"/>
      <c r="Q212" s="235"/>
      <c r="R212" s="235"/>
      <c r="S212" s="235"/>
      <c r="T212" s="23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7" t="s">
        <v>153</v>
      </c>
      <c r="AU212" s="237" t="s">
        <v>82</v>
      </c>
      <c r="AV212" s="13" t="s">
        <v>82</v>
      </c>
      <c r="AW212" s="13" t="s">
        <v>33</v>
      </c>
      <c r="AX212" s="13" t="s">
        <v>72</v>
      </c>
      <c r="AY212" s="237" t="s">
        <v>142</v>
      </c>
    </row>
    <row r="213" s="13" customFormat="1">
      <c r="A213" s="13"/>
      <c r="B213" s="226"/>
      <c r="C213" s="227"/>
      <c r="D213" s="228" t="s">
        <v>153</v>
      </c>
      <c r="E213" s="229" t="s">
        <v>19</v>
      </c>
      <c r="F213" s="230" t="s">
        <v>963</v>
      </c>
      <c r="G213" s="227"/>
      <c r="H213" s="231">
        <v>105.825</v>
      </c>
      <c r="I213" s="232"/>
      <c r="J213" s="227"/>
      <c r="K213" s="227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153</v>
      </c>
      <c r="AU213" s="237" t="s">
        <v>82</v>
      </c>
      <c r="AV213" s="13" t="s">
        <v>82</v>
      </c>
      <c r="AW213" s="13" t="s">
        <v>33</v>
      </c>
      <c r="AX213" s="13" t="s">
        <v>72</v>
      </c>
      <c r="AY213" s="237" t="s">
        <v>142</v>
      </c>
    </row>
    <row r="214" s="14" customFormat="1">
      <c r="A214" s="14"/>
      <c r="B214" s="238"/>
      <c r="C214" s="239"/>
      <c r="D214" s="228" t="s">
        <v>153</v>
      </c>
      <c r="E214" s="240" t="s">
        <v>19</v>
      </c>
      <c r="F214" s="241" t="s">
        <v>156</v>
      </c>
      <c r="G214" s="239"/>
      <c r="H214" s="242">
        <v>188.39500000000001</v>
      </c>
      <c r="I214" s="243"/>
      <c r="J214" s="239"/>
      <c r="K214" s="239"/>
      <c r="L214" s="244"/>
      <c r="M214" s="245"/>
      <c r="N214" s="246"/>
      <c r="O214" s="246"/>
      <c r="P214" s="246"/>
      <c r="Q214" s="246"/>
      <c r="R214" s="246"/>
      <c r="S214" s="246"/>
      <c r="T214" s="24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8" t="s">
        <v>153</v>
      </c>
      <c r="AU214" s="248" t="s">
        <v>82</v>
      </c>
      <c r="AV214" s="14" t="s">
        <v>149</v>
      </c>
      <c r="AW214" s="14" t="s">
        <v>33</v>
      </c>
      <c r="AX214" s="14" t="s">
        <v>80</v>
      </c>
      <c r="AY214" s="248" t="s">
        <v>142</v>
      </c>
    </row>
    <row r="215" s="12" customFormat="1" ht="22.8" customHeight="1">
      <c r="A215" s="12"/>
      <c r="B215" s="192"/>
      <c r="C215" s="193"/>
      <c r="D215" s="194" t="s">
        <v>71</v>
      </c>
      <c r="E215" s="206" t="s">
        <v>976</v>
      </c>
      <c r="F215" s="206" t="s">
        <v>977</v>
      </c>
      <c r="G215" s="193"/>
      <c r="H215" s="193"/>
      <c r="I215" s="196"/>
      <c r="J215" s="207">
        <f>BK215</f>
        <v>0</v>
      </c>
      <c r="K215" s="193"/>
      <c r="L215" s="198"/>
      <c r="M215" s="199"/>
      <c r="N215" s="200"/>
      <c r="O215" s="200"/>
      <c r="P215" s="201">
        <f>SUM(P216:P217)</f>
        <v>0</v>
      </c>
      <c r="Q215" s="200"/>
      <c r="R215" s="201">
        <f>SUM(R216:R217)</f>
        <v>0</v>
      </c>
      <c r="S215" s="200"/>
      <c r="T215" s="202">
        <f>SUM(T216:T217)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3" t="s">
        <v>80</v>
      </c>
      <c r="AT215" s="204" t="s">
        <v>71</v>
      </c>
      <c r="AU215" s="204" t="s">
        <v>80</v>
      </c>
      <c r="AY215" s="203" t="s">
        <v>142</v>
      </c>
      <c r="BK215" s="205">
        <f>SUM(BK216:BK217)</f>
        <v>0</v>
      </c>
    </row>
    <row r="216" s="2" customFormat="1" ht="24.15" customHeight="1">
      <c r="A216" s="41"/>
      <c r="B216" s="42"/>
      <c r="C216" s="208" t="s">
        <v>328</v>
      </c>
      <c r="D216" s="208" t="s">
        <v>144</v>
      </c>
      <c r="E216" s="209" t="s">
        <v>978</v>
      </c>
      <c r="F216" s="210" t="s">
        <v>979</v>
      </c>
      <c r="G216" s="211" t="s">
        <v>344</v>
      </c>
      <c r="H216" s="212">
        <v>5.1289999999999996</v>
      </c>
      <c r="I216" s="213"/>
      <c r="J216" s="214">
        <f>ROUND(I216*H216,2)</f>
        <v>0</v>
      </c>
      <c r="K216" s="210" t="s">
        <v>148</v>
      </c>
      <c r="L216" s="47"/>
      <c r="M216" s="215" t="s">
        <v>19</v>
      </c>
      <c r="N216" s="216" t="s">
        <v>43</v>
      </c>
      <c r="O216" s="87"/>
      <c r="P216" s="217">
        <f>O216*H216</f>
        <v>0</v>
      </c>
      <c r="Q216" s="217">
        <v>0</v>
      </c>
      <c r="R216" s="217">
        <f>Q216*H216</f>
        <v>0</v>
      </c>
      <c r="S216" s="217">
        <v>0</v>
      </c>
      <c r="T216" s="218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9" t="s">
        <v>149</v>
      </c>
      <c r="AT216" s="219" t="s">
        <v>144</v>
      </c>
      <c r="AU216" s="219" t="s">
        <v>82</v>
      </c>
      <c r="AY216" s="20" t="s">
        <v>142</v>
      </c>
      <c r="BE216" s="220">
        <f>IF(N216="základní",J216,0)</f>
        <v>0</v>
      </c>
      <c r="BF216" s="220">
        <f>IF(N216="snížená",J216,0)</f>
        <v>0</v>
      </c>
      <c r="BG216" s="220">
        <f>IF(N216="zákl. přenesená",J216,0)</f>
        <v>0</v>
      </c>
      <c r="BH216" s="220">
        <f>IF(N216="sníž. přenesená",J216,0)</f>
        <v>0</v>
      </c>
      <c r="BI216" s="220">
        <f>IF(N216="nulová",J216,0)</f>
        <v>0</v>
      </c>
      <c r="BJ216" s="20" t="s">
        <v>80</v>
      </c>
      <c r="BK216" s="220">
        <f>ROUND(I216*H216,2)</f>
        <v>0</v>
      </c>
      <c r="BL216" s="20" t="s">
        <v>149</v>
      </c>
      <c r="BM216" s="219" t="s">
        <v>980</v>
      </c>
    </row>
    <row r="217" s="2" customFormat="1">
      <c r="A217" s="41"/>
      <c r="B217" s="42"/>
      <c r="C217" s="43"/>
      <c r="D217" s="221" t="s">
        <v>151</v>
      </c>
      <c r="E217" s="43"/>
      <c r="F217" s="222" t="s">
        <v>981</v>
      </c>
      <c r="G217" s="43"/>
      <c r="H217" s="43"/>
      <c r="I217" s="223"/>
      <c r="J217" s="43"/>
      <c r="K217" s="43"/>
      <c r="L217" s="47"/>
      <c r="M217" s="284"/>
      <c r="N217" s="285"/>
      <c r="O217" s="286"/>
      <c r="P217" s="286"/>
      <c r="Q217" s="286"/>
      <c r="R217" s="286"/>
      <c r="S217" s="286"/>
      <c r="T217" s="287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151</v>
      </c>
      <c r="AU217" s="20" t="s">
        <v>82</v>
      </c>
    </row>
    <row r="218" s="2" customFormat="1" ht="6.96" customHeight="1">
      <c r="A218" s="4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47"/>
      <c r="M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</row>
  </sheetData>
  <sheetProtection sheet="1" autoFilter="0" formatColumns="0" formatRows="0" objects="1" scenarios="1" spinCount="100000" saltValue="+KwXMNo/L6fs2q76wwlGWX1mInpIbUmk/4i9og4Hjy8rYtkY31+h7++/ISQwJ08v7RQMhdyWVShoUKHOJ1jaAQ==" hashValue="Smg7qygGDo6zqiKMqGJ6Yb/5J6tDw7p7Pcrz+1YI6G1oeR+pxHwJqDiW0nYi1qoVGt7qiLPtXA/b4Rqr3om8lg==" algorithmName="SHA-512" password="CC35"/>
  <autoFilter ref="C84:K21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3_01/113106171"/>
    <hyperlink ref="F93" r:id="rId2" display="https://podminky.urs.cz/item/CS_URS_2023_01/113107162"/>
    <hyperlink ref="F97" r:id="rId3" display="https://podminky.urs.cz/item/CS_URS_2023_01/113107163"/>
    <hyperlink ref="F104" r:id="rId4" display="https://podminky.urs.cz/item/CS_URS_2023_01/113107181"/>
    <hyperlink ref="F108" r:id="rId5" display="https://podminky.urs.cz/item/CS_URS_2023_01/113107182"/>
    <hyperlink ref="F114" r:id="rId6" display="https://podminky.urs.cz/item/CS_URS_2023_01/113154122"/>
    <hyperlink ref="F120" r:id="rId7" display="https://podminky.urs.cz/item/CS_URS_2023_01/114203101"/>
    <hyperlink ref="F123" r:id="rId8" display="https://podminky.urs.cz/item/CS_URS_2023_01/121151103"/>
    <hyperlink ref="F126" r:id="rId9" display="https://podminky.urs.cz/item/CS_URS_2023_01/181351003"/>
    <hyperlink ref="F128" r:id="rId10" display="https://podminky.urs.cz/item/CS_URS_2023_01/181411131"/>
    <hyperlink ref="F133" r:id="rId11" display="https://podminky.urs.cz/item/CS_URS_2023_01/463211143"/>
    <hyperlink ref="F137" r:id="rId12" display="https://podminky.urs.cz/item/CS_URS_2023_01/564762111"/>
    <hyperlink ref="F140" r:id="rId13" display="https://podminky.urs.cz/item/CS_URS_2023_01/564851011"/>
    <hyperlink ref="F149" r:id="rId14" display="https://podminky.urs.cz/item/CS_URS_2023_01/565135101"/>
    <hyperlink ref="F153" r:id="rId15" display="https://podminky.urs.cz/item/CS_URS_2023_01/565155101"/>
    <hyperlink ref="F157" r:id="rId16" display="https://podminky.urs.cz/item/CS_URS_2023_01/573191111"/>
    <hyperlink ref="F163" r:id="rId17" display="https://podminky.urs.cz/item/CS_URS_2023_01/573231107"/>
    <hyperlink ref="F169" r:id="rId18" display="https://podminky.urs.cz/item/CS_URS_2023_01/577134121"/>
    <hyperlink ref="F173" r:id="rId19" display="https://podminky.urs.cz/item/CS_URS_2023_01/577134221"/>
    <hyperlink ref="F177" r:id="rId20" display="https://podminky.urs.cz/item/CS_URS_2023_01/577155112"/>
    <hyperlink ref="F181" r:id="rId21" display="https://podminky.urs.cz/item/CS_URS_2023_01/596212210"/>
    <hyperlink ref="F186" r:id="rId22" display="https://podminky.urs.cz/item/CS_URS_2023_01/997221551"/>
    <hyperlink ref="F191" r:id="rId23" display="https://podminky.urs.cz/item/CS_URS_2023_01/997221559"/>
    <hyperlink ref="F194" r:id="rId24" display="https://podminky.urs.cz/item/CS_URS_2023_01/997221561"/>
    <hyperlink ref="F200" r:id="rId25" display="https://podminky.urs.cz/item/CS_URS_2023_01/997221569"/>
    <hyperlink ref="F206" r:id="rId26" display="https://podminky.urs.cz/item/CS_URS_2023_01/997221873"/>
    <hyperlink ref="F211" r:id="rId27" display="https://podminky.urs.cz/item/CS_URS_2023_01/997221875"/>
    <hyperlink ref="F217" r:id="rId28" display="https://podminky.urs.cz/item/CS_URS_2023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82</v>
      </c>
    </row>
    <row r="4" s="1" customFormat="1" ht="24.96" customHeight="1">
      <c r="B4" s="23"/>
      <c r="D4" s="134" t="s">
        <v>97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Petrohrad, Černčice_prodlouženní kanal. výtlaku na ČOV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110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982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10. 4. 2023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19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27</v>
      </c>
      <c r="F15" s="41"/>
      <c r="G15" s="41"/>
      <c r="H15" s="41"/>
      <c r="I15" s="136" t="s">
        <v>28</v>
      </c>
      <c r="J15" s="140" t="s">
        <v>19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29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28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31</v>
      </c>
      <c r="E20" s="41"/>
      <c r="F20" s="41"/>
      <c r="G20" s="41"/>
      <c r="H20" s="41"/>
      <c r="I20" s="136" t="s">
        <v>26</v>
      </c>
      <c r="J20" s="140" t="s">
        <v>19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32</v>
      </c>
      <c r="F21" s="41"/>
      <c r="G21" s="41"/>
      <c r="H21" s="41"/>
      <c r="I21" s="136" t="s">
        <v>28</v>
      </c>
      <c r="J21" s="140" t="s">
        <v>19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34</v>
      </c>
      <c r="E23" s="41"/>
      <c r="F23" s="41"/>
      <c r="G23" s="41"/>
      <c r="H23" s="41"/>
      <c r="I23" s="136" t="s">
        <v>26</v>
      </c>
      <c r="J23" s="140" t="s">
        <v>19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35</v>
      </c>
      <c r="F24" s="41"/>
      <c r="G24" s="41"/>
      <c r="H24" s="41"/>
      <c r="I24" s="136" t="s">
        <v>28</v>
      </c>
      <c r="J24" s="140" t="s">
        <v>19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36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38</v>
      </c>
      <c r="E30" s="41"/>
      <c r="F30" s="41"/>
      <c r="G30" s="41"/>
      <c r="H30" s="41"/>
      <c r="I30" s="41"/>
      <c r="J30" s="148">
        <f>ROUND(J83,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40</v>
      </c>
      <c r="G32" s="41"/>
      <c r="H32" s="41"/>
      <c r="I32" s="149" t="s">
        <v>39</v>
      </c>
      <c r="J32" s="149" t="s">
        <v>41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42</v>
      </c>
      <c r="E33" s="136" t="s">
        <v>43</v>
      </c>
      <c r="F33" s="151">
        <f>ROUND((SUM(BE83:BE113)),  2)</f>
        <v>0</v>
      </c>
      <c r="G33" s="41"/>
      <c r="H33" s="41"/>
      <c r="I33" s="152">
        <v>0.20999999999999999</v>
      </c>
      <c r="J33" s="151">
        <f>ROUND(((SUM(BE83:BE113))*I33),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44</v>
      </c>
      <c r="F34" s="151">
        <f>ROUND((SUM(BF83:BF113)),  2)</f>
        <v>0</v>
      </c>
      <c r="G34" s="41"/>
      <c r="H34" s="41"/>
      <c r="I34" s="152">
        <v>0.14999999999999999</v>
      </c>
      <c r="J34" s="151">
        <f>ROUND(((SUM(BF83:BF113))*I34),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45</v>
      </c>
      <c r="F35" s="151">
        <f>ROUND((SUM(BG83:BG113)),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46</v>
      </c>
      <c r="F36" s="151">
        <f>ROUND((SUM(BH83:BH113)),  2)</f>
        <v>0</v>
      </c>
      <c r="G36" s="41"/>
      <c r="H36" s="41"/>
      <c r="I36" s="152">
        <v>0.14999999999999999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47</v>
      </c>
      <c r="F37" s="151">
        <f>ROUND((SUM(BI83:BI113)),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112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Petrohrad, Černčice_prodlouženní kanal. výtlaku na ČOV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110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VON - Vedlejší a ostatní náklady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Petrohrad - Černčice</v>
      </c>
      <c r="G52" s="43"/>
      <c r="H52" s="43"/>
      <c r="I52" s="35" t="s">
        <v>23</v>
      </c>
      <c r="J52" s="75" t="str">
        <f>IF(J12="","",J12)</f>
        <v>10. 4. 2023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Obec Petrohrad</v>
      </c>
      <c r="G54" s="43"/>
      <c r="H54" s="43"/>
      <c r="I54" s="35" t="s">
        <v>31</v>
      </c>
      <c r="J54" s="39" t="str">
        <f>E21</f>
        <v>AZ Consult spol. s r.o.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Dagmar Sedláčková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113</v>
      </c>
      <c r="D57" s="166"/>
      <c r="E57" s="166"/>
      <c r="F57" s="166"/>
      <c r="G57" s="166"/>
      <c r="H57" s="166"/>
      <c r="I57" s="166"/>
      <c r="J57" s="167" t="s">
        <v>114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70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115</v>
      </c>
    </row>
    <row r="60" s="9" customFormat="1" ht="24.96" customHeight="1">
      <c r="A60" s="9"/>
      <c r="B60" s="169"/>
      <c r="C60" s="170"/>
      <c r="D60" s="171" t="s">
        <v>983</v>
      </c>
      <c r="E60" s="172"/>
      <c r="F60" s="172"/>
      <c r="G60" s="172"/>
      <c r="H60" s="172"/>
      <c r="I60" s="172"/>
      <c r="J60" s="173">
        <f>J84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984</v>
      </c>
      <c r="E61" s="178"/>
      <c r="F61" s="178"/>
      <c r="G61" s="178"/>
      <c r="H61" s="178"/>
      <c r="I61" s="178"/>
      <c r="J61" s="179">
        <f>J85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985</v>
      </c>
      <c r="E62" s="178"/>
      <c r="F62" s="178"/>
      <c r="G62" s="178"/>
      <c r="H62" s="178"/>
      <c r="I62" s="178"/>
      <c r="J62" s="179">
        <f>J95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986</v>
      </c>
      <c r="E63" s="178"/>
      <c r="F63" s="178"/>
      <c r="G63" s="178"/>
      <c r="H63" s="178"/>
      <c r="I63" s="178"/>
      <c r="J63" s="179">
        <f>J102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3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3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127</v>
      </c>
      <c r="D70" s="43"/>
      <c r="E70" s="43"/>
      <c r="F70" s="43"/>
      <c r="G70" s="43"/>
      <c r="H70" s="43"/>
      <c r="I70" s="43"/>
      <c r="J70" s="43"/>
      <c r="K70" s="43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16</v>
      </c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164" t="str">
        <f>E7</f>
        <v>Petrohrad, Černčice_prodlouženní kanal. výtlaku na ČOV</v>
      </c>
      <c r="F73" s="35"/>
      <c r="G73" s="35"/>
      <c r="H73" s="35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110</v>
      </c>
      <c r="D74" s="43"/>
      <c r="E74" s="43"/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>VON - Vedlejší a ostatní náklady</v>
      </c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21</v>
      </c>
      <c r="D77" s="43"/>
      <c r="E77" s="43"/>
      <c r="F77" s="30" t="str">
        <f>F12</f>
        <v>Petrohrad - Černčice</v>
      </c>
      <c r="G77" s="43"/>
      <c r="H77" s="43"/>
      <c r="I77" s="35" t="s">
        <v>23</v>
      </c>
      <c r="J77" s="75" t="str">
        <f>IF(J12="","",J12)</f>
        <v>10. 4. 2023</v>
      </c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5.65" customHeight="1">
      <c r="A79" s="41"/>
      <c r="B79" s="42"/>
      <c r="C79" s="35" t="s">
        <v>25</v>
      </c>
      <c r="D79" s="43"/>
      <c r="E79" s="43"/>
      <c r="F79" s="30" t="str">
        <f>E15</f>
        <v>Obec Petrohrad</v>
      </c>
      <c r="G79" s="43"/>
      <c r="H79" s="43"/>
      <c r="I79" s="35" t="s">
        <v>31</v>
      </c>
      <c r="J79" s="39" t="str">
        <f>E21</f>
        <v>AZ Consult spol. s r.o.</v>
      </c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29</v>
      </c>
      <c r="D80" s="43"/>
      <c r="E80" s="43"/>
      <c r="F80" s="30" t="str">
        <f>IF(E18="","",E18)</f>
        <v>Vyplň údaj</v>
      </c>
      <c r="G80" s="43"/>
      <c r="H80" s="43"/>
      <c r="I80" s="35" t="s">
        <v>34</v>
      </c>
      <c r="J80" s="39" t="str">
        <f>E24</f>
        <v>Dagmar Sedláčková</v>
      </c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81"/>
      <c r="B82" s="182"/>
      <c r="C82" s="183" t="s">
        <v>128</v>
      </c>
      <c r="D82" s="184" t="s">
        <v>57</v>
      </c>
      <c r="E82" s="184" t="s">
        <v>53</v>
      </c>
      <c r="F82" s="184" t="s">
        <v>54</v>
      </c>
      <c r="G82" s="184" t="s">
        <v>129</v>
      </c>
      <c r="H82" s="184" t="s">
        <v>130</v>
      </c>
      <c r="I82" s="184" t="s">
        <v>131</v>
      </c>
      <c r="J82" s="184" t="s">
        <v>114</v>
      </c>
      <c r="K82" s="185" t="s">
        <v>132</v>
      </c>
      <c r="L82" s="186"/>
      <c r="M82" s="95" t="s">
        <v>19</v>
      </c>
      <c r="N82" s="96" t="s">
        <v>42</v>
      </c>
      <c r="O82" s="96" t="s">
        <v>133</v>
      </c>
      <c r="P82" s="96" t="s">
        <v>134</v>
      </c>
      <c r="Q82" s="96" t="s">
        <v>135</v>
      </c>
      <c r="R82" s="96" t="s">
        <v>136</v>
      </c>
      <c r="S82" s="96" t="s">
        <v>137</v>
      </c>
      <c r="T82" s="97" t="s">
        <v>138</v>
      </c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</row>
    <row r="83" s="2" customFormat="1" ht="22.8" customHeight="1">
      <c r="A83" s="41"/>
      <c r="B83" s="42"/>
      <c r="C83" s="102" t="s">
        <v>139</v>
      </c>
      <c r="D83" s="43"/>
      <c r="E83" s="43"/>
      <c r="F83" s="43"/>
      <c r="G83" s="43"/>
      <c r="H83" s="43"/>
      <c r="I83" s="43"/>
      <c r="J83" s="187">
        <f>BK83</f>
        <v>0</v>
      </c>
      <c r="K83" s="43"/>
      <c r="L83" s="47"/>
      <c r="M83" s="98"/>
      <c r="N83" s="188"/>
      <c r="O83" s="99"/>
      <c r="P83" s="189">
        <f>P84</f>
        <v>0</v>
      </c>
      <c r="Q83" s="99"/>
      <c r="R83" s="189">
        <f>R84</f>
        <v>0</v>
      </c>
      <c r="S83" s="99"/>
      <c r="T83" s="190">
        <f>T84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71</v>
      </c>
      <c r="AU83" s="20" t="s">
        <v>115</v>
      </c>
      <c r="BK83" s="191">
        <f>BK84</f>
        <v>0</v>
      </c>
    </row>
    <row r="84" s="12" customFormat="1" ht="25.92" customHeight="1">
      <c r="A84" s="12"/>
      <c r="B84" s="192"/>
      <c r="C84" s="193"/>
      <c r="D84" s="194" t="s">
        <v>71</v>
      </c>
      <c r="E84" s="195" t="s">
        <v>987</v>
      </c>
      <c r="F84" s="195" t="s">
        <v>988</v>
      </c>
      <c r="G84" s="193"/>
      <c r="H84" s="193"/>
      <c r="I84" s="196"/>
      <c r="J84" s="197">
        <f>BK84</f>
        <v>0</v>
      </c>
      <c r="K84" s="193"/>
      <c r="L84" s="198"/>
      <c r="M84" s="199"/>
      <c r="N84" s="200"/>
      <c r="O84" s="200"/>
      <c r="P84" s="201">
        <f>P85+P95+P102</f>
        <v>0</v>
      </c>
      <c r="Q84" s="200"/>
      <c r="R84" s="201">
        <f>R85+R95+R102</f>
        <v>0</v>
      </c>
      <c r="S84" s="200"/>
      <c r="T84" s="202">
        <f>T85+T95+T102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3" t="s">
        <v>174</v>
      </c>
      <c r="AT84" s="204" t="s">
        <v>71</v>
      </c>
      <c r="AU84" s="204" t="s">
        <v>72</v>
      </c>
      <c r="AY84" s="203" t="s">
        <v>142</v>
      </c>
      <c r="BK84" s="205">
        <f>BK85+BK95+BK102</f>
        <v>0</v>
      </c>
    </row>
    <row r="85" s="12" customFormat="1" ht="22.8" customHeight="1">
      <c r="A85" s="12"/>
      <c r="B85" s="192"/>
      <c r="C85" s="193"/>
      <c r="D85" s="194" t="s">
        <v>71</v>
      </c>
      <c r="E85" s="206" t="s">
        <v>989</v>
      </c>
      <c r="F85" s="206" t="s">
        <v>990</v>
      </c>
      <c r="G85" s="193"/>
      <c r="H85" s="193"/>
      <c r="I85" s="196"/>
      <c r="J85" s="207">
        <f>BK85</f>
        <v>0</v>
      </c>
      <c r="K85" s="193"/>
      <c r="L85" s="198"/>
      <c r="M85" s="199"/>
      <c r="N85" s="200"/>
      <c r="O85" s="200"/>
      <c r="P85" s="201">
        <f>SUM(P86:P94)</f>
        <v>0</v>
      </c>
      <c r="Q85" s="200"/>
      <c r="R85" s="201">
        <f>SUM(R86:R94)</f>
        <v>0</v>
      </c>
      <c r="S85" s="200"/>
      <c r="T85" s="202">
        <f>SUM(T86:T94)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3" t="s">
        <v>174</v>
      </c>
      <c r="AT85" s="204" t="s">
        <v>71</v>
      </c>
      <c r="AU85" s="204" t="s">
        <v>80</v>
      </c>
      <c r="AY85" s="203" t="s">
        <v>142</v>
      </c>
      <c r="BK85" s="205">
        <f>SUM(BK86:BK94)</f>
        <v>0</v>
      </c>
    </row>
    <row r="86" s="2" customFormat="1" ht="16.5" customHeight="1">
      <c r="A86" s="41"/>
      <c r="B86" s="42"/>
      <c r="C86" s="208" t="s">
        <v>80</v>
      </c>
      <c r="D86" s="208" t="s">
        <v>144</v>
      </c>
      <c r="E86" s="209" t="s">
        <v>991</v>
      </c>
      <c r="F86" s="210" t="s">
        <v>992</v>
      </c>
      <c r="G86" s="211" t="s">
        <v>993</v>
      </c>
      <c r="H86" s="212">
        <v>1</v>
      </c>
      <c r="I86" s="213"/>
      <c r="J86" s="214">
        <f>ROUND(I86*H86,2)</f>
        <v>0</v>
      </c>
      <c r="K86" s="210" t="s">
        <v>19</v>
      </c>
      <c r="L86" s="47"/>
      <c r="M86" s="215" t="s">
        <v>19</v>
      </c>
      <c r="N86" s="216" t="s">
        <v>43</v>
      </c>
      <c r="O86" s="87"/>
      <c r="P86" s="217">
        <f>O86*H86</f>
        <v>0</v>
      </c>
      <c r="Q86" s="217">
        <v>0</v>
      </c>
      <c r="R86" s="217">
        <f>Q86*H86</f>
        <v>0</v>
      </c>
      <c r="S86" s="217">
        <v>0</v>
      </c>
      <c r="T86" s="218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9" t="s">
        <v>994</v>
      </c>
      <c r="AT86" s="219" t="s">
        <v>144</v>
      </c>
      <c r="AU86" s="219" t="s">
        <v>82</v>
      </c>
      <c r="AY86" s="20" t="s">
        <v>142</v>
      </c>
      <c r="BE86" s="220">
        <f>IF(N86="základní",J86,0)</f>
        <v>0</v>
      </c>
      <c r="BF86" s="220">
        <f>IF(N86="snížená",J86,0)</f>
        <v>0</v>
      </c>
      <c r="BG86" s="220">
        <f>IF(N86="zákl. přenesená",J86,0)</f>
        <v>0</v>
      </c>
      <c r="BH86" s="220">
        <f>IF(N86="sníž. přenesená",J86,0)</f>
        <v>0</v>
      </c>
      <c r="BI86" s="220">
        <f>IF(N86="nulová",J86,0)</f>
        <v>0</v>
      </c>
      <c r="BJ86" s="20" t="s">
        <v>80</v>
      </c>
      <c r="BK86" s="220">
        <f>ROUND(I86*H86,2)</f>
        <v>0</v>
      </c>
      <c r="BL86" s="20" t="s">
        <v>994</v>
      </c>
      <c r="BM86" s="219" t="s">
        <v>995</v>
      </c>
    </row>
    <row r="87" s="2" customFormat="1" ht="16.5" customHeight="1">
      <c r="A87" s="41"/>
      <c r="B87" s="42"/>
      <c r="C87" s="208" t="s">
        <v>82</v>
      </c>
      <c r="D87" s="208" t="s">
        <v>144</v>
      </c>
      <c r="E87" s="209" t="s">
        <v>996</v>
      </c>
      <c r="F87" s="210" t="s">
        <v>997</v>
      </c>
      <c r="G87" s="211" t="s">
        <v>993</v>
      </c>
      <c r="H87" s="212">
        <v>1</v>
      </c>
      <c r="I87" s="213"/>
      <c r="J87" s="214">
        <f>ROUND(I87*H87,2)</f>
        <v>0</v>
      </c>
      <c r="K87" s="210" t="s">
        <v>148</v>
      </c>
      <c r="L87" s="47"/>
      <c r="M87" s="215" t="s">
        <v>19</v>
      </c>
      <c r="N87" s="216" t="s">
        <v>43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994</v>
      </c>
      <c r="AT87" s="219" t="s">
        <v>144</v>
      </c>
      <c r="AU87" s="219" t="s">
        <v>82</v>
      </c>
      <c r="AY87" s="20" t="s">
        <v>142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80</v>
      </c>
      <c r="BK87" s="220">
        <f>ROUND(I87*H87,2)</f>
        <v>0</v>
      </c>
      <c r="BL87" s="20" t="s">
        <v>994</v>
      </c>
      <c r="BM87" s="219" t="s">
        <v>998</v>
      </c>
    </row>
    <row r="88" s="2" customFormat="1">
      <c r="A88" s="41"/>
      <c r="B88" s="42"/>
      <c r="C88" s="43"/>
      <c r="D88" s="221" t="s">
        <v>151</v>
      </c>
      <c r="E88" s="43"/>
      <c r="F88" s="222" t="s">
        <v>999</v>
      </c>
      <c r="G88" s="43"/>
      <c r="H88" s="43"/>
      <c r="I88" s="223"/>
      <c r="J88" s="43"/>
      <c r="K88" s="43"/>
      <c r="L88" s="47"/>
      <c r="M88" s="224"/>
      <c r="N88" s="225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151</v>
      </c>
      <c r="AU88" s="20" t="s">
        <v>82</v>
      </c>
    </row>
    <row r="89" s="2" customFormat="1" ht="16.5" customHeight="1">
      <c r="A89" s="41"/>
      <c r="B89" s="42"/>
      <c r="C89" s="208" t="s">
        <v>106</v>
      </c>
      <c r="D89" s="208" t="s">
        <v>144</v>
      </c>
      <c r="E89" s="209" t="s">
        <v>1000</v>
      </c>
      <c r="F89" s="210" t="s">
        <v>1001</v>
      </c>
      <c r="G89" s="211" t="s">
        <v>993</v>
      </c>
      <c r="H89" s="212">
        <v>1</v>
      </c>
      <c r="I89" s="213"/>
      <c r="J89" s="214">
        <f>ROUND(I89*H89,2)</f>
        <v>0</v>
      </c>
      <c r="K89" s="210" t="s">
        <v>148</v>
      </c>
      <c r="L89" s="47"/>
      <c r="M89" s="215" t="s">
        <v>19</v>
      </c>
      <c r="N89" s="216" t="s">
        <v>43</v>
      </c>
      <c r="O89" s="87"/>
      <c r="P89" s="217">
        <f>O89*H89</f>
        <v>0</v>
      </c>
      <c r="Q89" s="217">
        <v>0</v>
      </c>
      <c r="R89" s="217">
        <f>Q89*H89</f>
        <v>0</v>
      </c>
      <c r="S89" s="217">
        <v>0</v>
      </c>
      <c r="T89" s="218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9" t="s">
        <v>994</v>
      </c>
      <c r="AT89" s="219" t="s">
        <v>144</v>
      </c>
      <c r="AU89" s="219" t="s">
        <v>82</v>
      </c>
      <c r="AY89" s="20" t="s">
        <v>142</v>
      </c>
      <c r="BE89" s="220">
        <f>IF(N89="základní",J89,0)</f>
        <v>0</v>
      </c>
      <c r="BF89" s="220">
        <f>IF(N89="snížená",J89,0)</f>
        <v>0</v>
      </c>
      <c r="BG89" s="220">
        <f>IF(N89="zákl. přenesená",J89,0)</f>
        <v>0</v>
      </c>
      <c r="BH89" s="220">
        <f>IF(N89="sníž. přenesená",J89,0)</f>
        <v>0</v>
      </c>
      <c r="BI89" s="220">
        <f>IF(N89="nulová",J89,0)</f>
        <v>0</v>
      </c>
      <c r="BJ89" s="20" t="s">
        <v>80</v>
      </c>
      <c r="BK89" s="220">
        <f>ROUND(I89*H89,2)</f>
        <v>0</v>
      </c>
      <c r="BL89" s="20" t="s">
        <v>994</v>
      </c>
      <c r="BM89" s="219" t="s">
        <v>1002</v>
      </c>
    </row>
    <row r="90" s="2" customFormat="1">
      <c r="A90" s="41"/>
      <c r="B90" s="42"/>
      <c r="C90" s="43"/>
      <c r="D90" s="221" t="s">
        <v>151</v>
      </c>
      <c r="E90" s="43"/>
      <c r="F90" s="222" t="s">
        <v>1003</v>
      </c>
      <c r="G90" s="43"/>
      <c r="H90" s="43"/>
      <c r="I90" s="223"/>
      <c r="J90" s="43"/>
      <c r="K90" s="43"/>
      <c r="L90" s="47"/>
      <c r="M90" s="224"/>
      <c r="N90" s="225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151</v>
      </c>
      <c r="AU90" s="20" t="s">
        <v>82</v>
      </c>
    </row>
    <row r="91" s="2" customFormat="1" ht="16.5" customHeight="1">
      <c r="A91" s="41"/>
      <c r="B91" s="42"/>
      <c r="C91" s="208" t="s">
        <v>149</v>
      </c>
      <c r="D91" s="208" t="s">
        <v>144</v>
      </c>
      <c r="E91" s="209" t="s">
        <v>1004</v>
      </c>
      <c r="F91" s="210" t="s">
        <v>1005</v>
      </c>
      <c r="G91" s="211" t="s">
        <v>993</v>
      </c>
      <c r="H91" s="212">
        <v>1</v>
      </c>
      <c r="I91" s="213"/>
      <c r="J91" s="214">
        <f>ROUND(I91*H91,2)</f>
        <v>0</v>
      </c>
      <c r="K91" s="210" t="s">
        <v>148</v>
      </c>
      <c r="L91" s="47"/>
      <c r="M91" s="215" t="s">
        <v>19</v>
      </c>
      <c r="N91" s="216" t="s">
        <v>43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994</v>
      </c>
      <c r="AT91" s="219" t="s">
        <v>144</v>
      </c>
      <c r="AU91" s="219" t="s">
        <v>82</v>
      </c>
      <c r="AY91" s="20" t="s">
        <v>142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80</v>
      </c>
      <c r="BK91" s="220">
        <f>ROUND(I91*H91,2)</f>
        <v>0</v>
      </c>
      <c r="BL91" s="20" t="s">
        <v>994</v>
      </c>
      <c r="BM91" s="219" t="s">
        <v>1006</v>
      </c>
    </row>
    <row r="92" s="2" customFormat="1">
      <c r="A92" s="41"/>
      <c r="B92" s="42"/>
      <c r="C92" s="43"/>
      <c r="D92" s="221" t="s">
        <v>151</v>
      </c>
      <c r="E92" s="43"/>
      <c r="F92" s="222" t="s">
        <v>1007</v>
      </c>
      <c r="G92" s="43"/>
      <c r="H92" s="43"/>
      <c r="I92" s="223"/>
      <c r="J92" s="43"/>
      <c r="K92" s="43"/>
      <c r="L92" s="47"/>
      <c r="M92" s="224"/>
      <c r="N92" s="225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151</v>
      </c>
      <c r="AU92" s="20" t="s">
        <v>82</v>
      </c>
    </row>
    <row r="93" s="2" customFormat="1" ht="16.5" customHeight="1">
      <c r="A93" s="41"/>
      <c r="B93" s="42"/>
      <c r="C93" s="208" t="s">
        <v>174</v>
      </c>
      <c r="D93" s="208" t="s">
        <v>144</v>
      </c>
      <c r="E93" s="209" t="s">
        <v>1008</v>
      </c>
      <c r="F93" s="210" t="s">
        <v>1009</v>
      </c>
      <c r="G93" s="211" t="s">
        <v>993</v>
      </c>
      <c r="H93" s="212">
        <v>1</v>
      </c>
      <c r="I93" s="213"/>
      <c r="J93" s="214">
        <f>ROUND(I93*H93,2)</f>
        <v>0</v>
      </c>
      <c r="K93" s="210" t="s">
        <v>148</v>
      </c>
      <c r="L93" s="47"/>
      <c r="M93" s="215" t="s">
        <v>19</v>
      </c>
      <c r="N93" s="216" t="s">
        <v>43</v>
      </c>
      <c r="O93" s="87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9" t="s">
        <v>994</v>
      </c>
      <c r="AT93" s="219" t="s">
        <v>144</v>
      </c>
      <c r="AU93" s="219" t="s">
        <v>82</v>
      </c>
      <c r="AY93" s="20" t="s">
        <v>142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80</v>
      </c>
      <c r="BK93" s="220">
        <f>ROUND(I93*H93,2)</f>
        <v>0</v>
      </c>
      <c r="BL93" s="20" t="s">
        <v>994</v>
      </c>
      <c r="BM93" s="219" t="s">
        <v>1010</v>
      </c>
    </row>
    <row r="94" s="2" customFormat="1">
      <c r="A94" s="41"/>
      <c r="B94" s="42"/>
      <c r="C94" s="43"/>
      <c r="D94" s="221" t="s">
        <v>151</v>
      </c>
      <c r="E94" s="43"/>
      <c r="F94" s="222" t="s">
        <v>1011</v>
      </c>
      <c r="G94" s="43"/>
      <c r="H94" s="43"/>
      <c r="I94" s="223"/>
      <c r="J94" s="43"/>
      <c r="K94" s="43"/>
      <c r="L94" s="47"/>
      <c r="M94" s="224"/>
      <c r="N94" s="225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151</v>
      </c>
      <c r="AU94" s="20" t="s">
        <v>82</v>
      </c>
    </row>
    <row r="95" s="12" customFormat="1" ht="22.8" customHeight="1">
      <c r="A95" s="12"/>
      <c r="B95" s="192"/>
      <c r="C95" s="193"/>
      <c r="D95" s="194" t="s">
        <v>71</v>
      </c>
      <c r="E95" s="206" t="s">
        <v>1012</v>
      </c>
      <c r="F95" s="206" t="s">
        <v>1013</v>
      </c>
      <c r="G95" s="193"/>
      <c r="H95" s="193"/>
      <c r="I95" s="196"/>
      <c r="J95" s="207">
        <f>BK95</f>
        <v>0</v>
      </c>
      <c r="K95" s="193"/>
      <c r="L95" s="198"/>
      <c r="M95" s="199"/>
      <c r="N95" s="200"/>
      <c r="O95" s="200"/>
      <c r="P95" s="201">
        <f>SUM(P96:P101)</f>
        <v>0</v>
      </c>
      <c r="Q95" s="200"/>
      <c r="R95" s="201">
        <f>SUM(R96:R101)</f>
        <v>0</v>
      </c>
      <c r="S95" s="200"/>
      <c r="T95" s="202">
        <f>SUM(T96:T101)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3" t="s">
        <v>174</v>
      </c>
      <c r="AT95" s="204" t="s">
        <v>71</v>
      </c>
      <c r="AU95" s="204" t="s">
        <v>80</v>
      </c>
      <c r="AY95" s="203" t="s">
        <v>142</v>
      </c>
      <c r="BK95" s="205">
        <f>SUM(BK96:BK101)</f>
        <v>0</v>
      </c>
    </row>
    <row r="96" s="2" customFormat="1" ht="16.5" customHeight="1">
      <c r="A96" s="41"/>
      <c r="B96" s="42"/>
      <c r="C96" s="208" t="s">
        <v>180</v>
      </c>
      <c r="D96" s="208" t="s">
        <v>144</v>
      </c>
      <c r="E96" s="209" t="s">
        <v>1014</v>
      </c>
      <c r="F96" s="210" t="s">
        <v>1013</v>
      </c>
      <c r="G96" s="211" t="s">
        <v>993</v>
      </c>
      <c r="H96" s="212">
        <v>1</v>
      </c>
      <c r="I96" s="213"/>
      <c r="J96" s="214">
        <f>ROUND(I96*H96,2)</f>
        <v>0</v>
      </c>
      <c r="K96" s="210" t="s">
        <v>148</v>
      </c>
      <c r="L96" s="47"/>
      <c r="M96" s="215" t="s">
        <v>19</v>
      </c>
      <c r="N96" s="216" t="s">
        <v>43</v>
      </c>
      <c r="O96" s="87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9" t="s">
        <v>994</v>
      </c>
      <c r="AT96" s="219" t="s">
        <v>144</v>
      </c>
      <c r="AU96" s="219" t="s">
        <v>82</v>
      </c>
      <c r="AY96" s="20" t="s">
        <v>142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20" t="s">
        <v>80</v>
      </c>
      <c r="BK96" s="220">
        <f>ROUND(I96*H96,2)</f>
        <v>0</v>
      </c>
      <c r="BL96" s="20" t="s">
        <v>994</v>
      </c>
      <c r="BM96" s="219" t="s">
        <v>1015</v>
      </c>
    </row>
    <row r="97" s="2" customFormat="1">
      <c r="A97" s="41"/>
      <c r="B97" s="42"/>
      <c r="C97" s="43"/>
      <c r="D97" s="221" t="s">
        <v>151</v>
      </c>
      <c r="E97" s="43"/>
      <c r="F97" s="222" t="s">
        <v>1016</v>
      </c>
      <c r="G97" s="43"/>
      <c r="H97" s="43"/>
      <c r="I97" s="223"/>
      <c r="J97" s="43"/>
      <c r="K97" s="43"/>
      <c r="L97" s="47"/>
      <c r="M97" s="224"/>
      <c r="N97" s="225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151</v>
      </c>
      <c r="AU97" s="20" t="s">
        <v>82</v>
      </c>
    </row>
    <row r="98" s="13" customFormat="1">
      <c r="A98" s="13"/>
      <c r="B98" s="226"/>
      <c r="C98" s="227"/>
      <c r="D98" s="228" t="s">
        <v>153</v>
      </c>
      <c r="E98" s="229" t="s">
        <v>19</v>
      </c>
      <c r="F98" s="230" t="s">
        <v>1017</v>
      </c>
      <c r="G98" s="227"/>
      <c r="H98" s="231">
        <v>1</v>
      </c>
      <c r="I98" s="232"/>
      <c r="J98" s="227"/>
      <c r="K98" s="227"/>
      <c r="L98" s="233"/>
      <c r="M98" s="234"/>
      <c r="N98" s="235"/>
      <c r="O98" s="235"/>
      <c r="P98" s="235"/>
      <c r="Q98" s="235"/>
      <c r="R98" s="235"/>
      <c r="S98" s="235"/>
      <c r="T98" s="236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7" t="s">
        <v>153</v>
      </c>
      <c r="AU98" s="237" t="s">
        <v>82</v>
      </c>
      <c r="AV98" s="13" t="s">
        <v>82</v>
      </c>
      <c r="AW98" s="13" t="s">
        <v>33</v>
      </c>
      <c r="AX98" s="13" t="s">
        <v>80</v>
      </c>
      <c r="AY98" s="237" t="s">
        <v>142</v>
      </c>
    </row>
    <row r="99" s="2" customFormat="1" ht="16.5" customHeight="1">
      <c r="A99" s="41"/>
      <c r="B99" s="42"/>
      <c r="C99" s="208" t="s">
        <v>187</v>
      </c>
      <c r="D99" s="208" t="s">
        <v>144</v>
      </c>
      <c r="E99" s="209" t="s">
        <v>1018</v>
      </c>
      <c r="F99" s="210" t="s">
        <v>1019</v>
      </c>
      <c r="G99" s="211" t="s">
        <v>993</v>
      </c>
      <c r="H99" s="212">
        <v>1</v>
      </c>
      <c r="I99" s="213"/>
      <c r="J99" s="214">
        <f>ROUND(I99*H99,2)</f>
        <v>0</v>
      </c>
      <c r="K99" s="210" t="s">
        <v>148</v>
      </c>
      <c r="L99" s="47"/>
      <c r="M99" s="215" t="s">
        <v>19</v>
      </c>
      <c r="N99" s="216" t="s">
        <v>43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994</v>
      </c>
      <c r="AT99" s="219" t="s">
        <v>144</v>
      </c>
      <c r="AU99" s="219" t="s">
        <v>82</v>
      </c>
      <c r="AY99" s="20" t="s">
        <v>142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80</v>
      </c>
      <c r="BK99" s="220">
        <f>ROUND(I99*H99,2)</f>
        <v>0</v>
      </c>
      <c r="BL99" s="20" t="s">
        <v>994</v>
      </c>
      <c r="BM99" s="219" t="s">
        <v>1020</v>
      </c>
    </row>
    <row r="100" s="2" customFormat="1">
      <c r="A100" s="41"/>
      <c r="B100" s="42"/>
      <c r="C100" s="43"/>
      <c r="D100" s="221" t="s">
        <v>151</v>
      </c>
      <c r="E100" s="43"/>
      <c r="F100" s="222" t="s">
        <v>1021</v>
      </c>
      <c r="G100" s="43"/>
      <c r="H100" s="43"/>
      <c r="I100" s="223"/>
      <c r="J100" s="43"/>
      <c r="K100" s="43"/>
      <c r="L100" s="47"/>
      <c r="M100" s="224"/>
      <c r="N100" s="225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151</v>
      </c>
      <c r="AU100" s="20" t="s">
        <v>82</v>
      </c>
    </row>
    <row r="101" s="13" customFormat="1">
      <c r="A101" s="13"/>
      <c r="B101" s="226"/>
      <c r="C101" s="227"/>
      <c r="D101" s="228" t="s">
        <v>153</v>
      </c>
      <c r="E101" s="229" t="s">
        <v>19</v>
      </c>
      <c r="F101" s="230" t="s">
        <v>1022</v>
      </c>
      <c r="G101" s="227"/>
      <c r="H101" s="231">
        <v>1</v>
      </c>
      <c r="I101" s="232"/>
      <c r="J101" s="227"/>
      <c r="K101" s="227"/>
      <c r="L101" s="233"/>
      <c r="M101" s="234"/>
      <c r="N101" s="235"/>
      <c r="O101" s="235"/>
      <c r="P101" s="235"/>
      <c r="Q101" s="235"/>
      <c r="R101" s="235"/>
      <c r="S101" s="235"/>
      <c r="T101" s="23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7" t="s">
        <v>153</v>
      </c>
      <c r="AU101" s="237" t="s">
        <v>82</v>
      </c>
      <c r="AV101" s="13" t="s">
        <v>82</v>
      </c>
      <c r="AW101" s="13" t="s">
        <v>33</v>
      </c>
      <c r="AX101" s="13" t="s">
        <v>80</v>
      </c>
      <c r="AY101" s="237" t="s">
        <v>142</v>
      </c>
    </row>
    <row r="102" s="12" customFormat="1" ht="22.8" customHeight="1">
      <c r="A102" s="12"/>
      <c r="B102" s="192"/>
      <c r="C102" s="193"/>
      <c r="D102" s="194" t="s">
        <v>71</v>
      </c>
      <c r="E102" s="206" t="s">
        <v>1023</v>
      </c>
      <c r="F102" s="206" t="s">
        <v>1024</v>
      </c>
      <c r="G102" s="193"/>
      <c r="H102" s="193"/>
      <c r="I102" s="196"/>
      <c r="J102" s="207">
        <f>BK102</f>
        <v>0</v>
      </c>
      <c r="K102" s="193"/>
      <c r="L102" s="198"/>
      <c r="M102" s="199"/>
      <c r="N102" s="200"/>
      <c r="O102" s="200"/>
      <c r="P102" s="201">
        <f>SUM(P103:P113)</f>
        <v>0</v>
      </c>
      <c r="Q102" s="200"/>
      <c r="R102" s="201">
        <f>SUM(R103:R113)</f>
        <v>0</v>
      </c>
      <c r="S102" s="200"/>
      <c r="T102" s="202">
        <f>SUM(T103:T113)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3" t="s">
        <v>174</v>
      </c>
      <c r="AT102" s="204" t="s">
        <v>71</v>
      </c>
      <c r="AU102" s="204" t="s">
        <v>80</v>
      </c>
      <c r="AY102" s="203" t="s">
        <v>142</v>
      </c>
      <c r="BK102" s="205">
        <f>SUM(BK103:BK113)</f>
        <v>0</v>
      </c>
    </row>
    <row r="103" s="2" customFormat="1" ht="16.5" customHeight="1">
      <c r="A103" s="41"/>
      <c r="B103" s="42"/>
      <c r="C103" s="208" t="s">
        <v>193</v>
      </c>
      <c r="D103" s="208" t="s">
        <v>144</v>
      </c>
      <c r="E103" s="209" t="s">
        <v>1025</v>
      </c>
      <c r="F103" s="210" t="s">
        <v>1026</v>
      </c>
      <c r="G103" s="211" t="s">
        <v>190</v>
      </c>
      <c r="H103" s="212">
        <v>4</v>
      </c>
      <c r="I103" s="213"/>
      <c r="J103" s="214">
        <f>ROUND(I103*H103,2)</f>
        <v>0</v>
      </c>
      <c r="K103" s="210" t="s">
        <v>148</v>
      </c>
      <c r="L103" s="47"/>
      <c r="M103" s="215" t="s">
        <v>19</v>
      </c>
      <c r="N103" s="216" t="s">
        <v>43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994</v>
      </c>
      <c r="AT103" s="219" t="s">
        <v>144</v>
      </c>
      <c r="AU103" s="219" t="s">
        <v>82</v>
      </c>
      <c r="AY103" s="20" t="s">
        <v>142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80</v>
      </c>
      <c r="BK103" s="220">
        <f>ROUND(I103*H103,2)</f>
        <v>0</v>
      </c>
      <c r="BL103" s="20" t="s">
        <v>994</v>
      </c>
      <c r="BM103" s="219" t="s">
        <v>1027</v>
      </c>
    </row>
    <row r="104" s="2" customFormat="1">
      <c r="A104" s="41"/>
      <c r="B104" s="42"/>
      <c r="C104" s="43"/>
      <c r="D104" s="221" t="s">
        <v>151</v>
      </c>
      <c r="E104" s="43"/>
      <c r="F104" s="222" t="s">
        <v>1028</v>
      </c>
      <c r="G104" s="43"/>
      <c r="H104" s="43"/>
      <c r="I104" s="223"/>
      <c r="J104" s="43"/>
      <c r="K104" s="43"/>
      <c r="L104" s="47"/>
      <c r="M104" s="224"/>
      <c r="N104" s="225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151</v>
      </c>
      <c r="AU104" s="20" t="s">
        <v>82</v>
      </c>
    </row>
    <row r="105" s="15" customFormat="1">
      <c r="A105" s="15"/>
      <c r="B105" s="249"/>
      <c r="C105" s="250"/>
      <c r="D105" s="228" t="s">
        <v>153</v>
      </c>
      <c r="E105" s="251" t="s">
        <v>19</v>
      </c>
      <c r="F105" s="252" t="s">
        <v>1029</v>
      </c>
      <c r="G105" s="250"/>
      <c r="H105" s="251" t="s">
        <v>19</v>
      </c>
      <c r="I105" s="253"/>
      <c r="J105" s="250"/>
      <c r="K105" s="250"/>
      <c r="L105" s="254"/>
      <c r="M105" s="255"/>
      <c r="N105" s="256"/>
      <c r="O105" s="256"/>
      <c r="P105" s="256"/>
      <c r="Q105" s="256"/>
      <c r="R105" s="256"/>
      <c r="S105" s="256"/>
      <c r="T105" s="257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8" t="s">
        <v>153</v>
      </c>
      <c r="AU105" s="258" t="s">
        <v>82</v>
      </c>
      <c r="AV105" s="15" t="s">
        <v>80</v>
      </c>
      <c r="AW105" s="15" t="s">
        <v>33</v>
      </c>
      <c r="AX105" s="15" t="s">
        <v>72</v>
      </c>
      <c r="AY105" s="258" t="s">
        <v>142</v>
      </c>
    </row>
    <row r="106" s="15" customFormat="1">
      <c r="A106" s="15"/>
      <c r="B106" s="249"/>
      <c r="C106" s="250"/>
      <c r="D106" s="228" t="s">
        <v>153</v>
      </c>
      <c r="E106" s="251" t="s">
        <v>19</v>
      </c>
      <c r="F106" s="252" t="s">
        <v>1030</v>
      </c>
      <c r="G106" s="250"/>
      <c r="H106" s="251" t="s">
        <v>19</v>
      </c>
      <c r="I106" s="253"/>
      <c r="J106" s="250"/>
      <c r="K106" s="250"/>
      <c r="L106" s="254"/>
      <c r="M106" s="255"/>
      <c r="N106" s="256"/>
      <c r="O106" s="256"/>
      <c r="P106" s="256"/>
      <c r="Q106" s="256"/>
      <c r="R106" s="256"/>
      <c r="S106" s="256"/>
      <c r="T106" s="257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8" t="s">
        <v>153</v>
      </c>
      <c r="AU106" s="258" t="s">
        <v>82</v>
      </c>
      <c r="AV106" s="15" t="s">
        <v>80</v>
      </c>
      <c r="AW106" s="15" t="s">
        <v>33</v>
      </c>
      <c r="AX106" s="15" t="s">
        <v>72</v>
      </c>
      <c r="AY106" s="258" t="s">
        <v>142</v>
      </c>
    </row>
    <row r="107" s="15" customFormat="1">
      <c r="A107" s="15"/>
      <c r="B107" s="249"/>
      <c r="C107" s="250"/>
      <c r="D107" s="228" t="s">
        <v>153</v>
      </c>
      <c r="E107" s="251" t="s">
        <v>19</v>
      </c>
      <c r="F107" s="252" t="s">
        <v>1031</v>
      </c>
      <c r="G107" s="250"/>
      <c r="H107" s="251" t="s">
        <v>19</v>
      </c>
      <c r="I107" s="253"/>
      <c r="J107" s="250"/>
      <c r="K107" s="250"/>
      <c r="L107" s="254"/>
      <c r="M107" s="255"/>
      <c r="N107" s="256"/>
      <c r="O107" s="256"/>
      <c r="P107" s="256"/>
      <c r="Q107" s="256"/>
      <c r="R107" s="256"/>
      <c r="S107" s="256"/>
      <c r="T107" s="257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58" t="s">
        <v>153</v>
      </c>
      <c r="AU107" s="258" t="s">
        <v>82</v>
      </c>
      <c r="AV107" s="15" t="s">
        <v>80</v>
      </c>
      <c r="AW107" s="15" t="s">
        <v>33</v>
      </c>
      <c r="AX107" s="15" t="s">
        <v>72</v>
      </c>
      <c r="AY107" s="258" t="s">
        <v>142</v>
      </c>
    </row>
    <row r="108" s="15" customFormat="1">
      <c r="A108" s="15"/>
      <c r="B108" s="249"/>
      <c r="C108" s="250"/>
      <c r="D108" s="228" t="s">
        <v>153</v>
      </c>
      <c r="E108" s="251" t="s">
        <v>19</v>
      </c>
      <c r="F108" s="252" t="s">
        <v>1032</v>
      </c>
      <c r="G108" s="250"/>
      <c r="H108" s="251" t="s">
        <v>19</v>
      </c>
      <c r="I108" s="253"/>
      <c r="J108" s="250"/>
      <c r="K108" s="250"/>
      <c r="L108" s="254"/>
      <c r="M108" s="255"/>
      <c r="N108" s="256"/>
      <c r="O108" s="256"/>
      <c r="P108" s="256"/>
      <c r="Q108" s="256"/>
      <c r="R108" s="256"/>
      <c r="S108" s="256"/>
      <c r="T108" s="257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8" t="s">
        <v>153</v>
      </c>
      <c r="AU108" s="258" t="s">
        <v>82</v>
      </c>
      <c r="AV108" s="15" t="s">
        <v>80</v>
      </c>
      <c r="AW108" s="15" t="s">
        <v>33</v>
      </c>
      <c r="AX108" s="15" t="s">
        <v>72</v>
      </c>
      <c r="AY108" s="258" t="s">
        <v>142</v>
      </c>
    </row>
    <row r="109" s="13" customFormat="1">
      <c r="A109" s="13"/>
      <c r="B109" s="226"/>
      <c r="C109" s="227"/>
      <c r="D109" s="228" t="s">
        <v>153</v>
      </c>
      <c r="E109" s="229" t="s">
        <v>19</v>
      </c>
      <c r="F109" s="230" t="s">
        <v>149</v>
      </c>
      <c r="G109" s="227"/>
      <c r="H109" s="231">
        <v>4</v>
      </c>
      <c r="I109" s="232"/>
      <c r="J109" s="227"/>
      <c r="K109" s="227"/>
      <c r="L109" s="233"/>
      <c r="M109" s="234"/>
      <c r="N109" s="235"/>
      <c r="O109" s="235"/>
      <c r="P109" s="235"/>
      <c r="Q109" s="235"/>
      <c r="R109" s="235"/>
      <c r="S109" s="235"/>
      <c r="T109" s="236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7" t="s">
        <v>153</v>
      </c>
      <c r="AU109" s="237" t="s">
        <v>82</v>
      </c>
      <c r="AV109" s="13" t="s">
        <v>82</v>
      </c>
      <c r="AW109" s="13" t="s">
        <v>33</v>
      </c>
      <c r="AX109" s="13" t="s">
        <v>80</v>
      </c>
      <c r="AY109" s="237" t="s">
        <v>142</v>
      </c>
    </row>
    <row r="110" s="2" customFormat="1" ht="16.5" customHeight="1">
      <c r="A110" s="41"/>
      <c r="B110" s="42"/>
      <c r="C110" s="208" t="s">
        <v>198</v>
      </c>
      <c r="D110" s="208" t="s">
        <v>144</v>
      </c>
      <c r="E110" s="209" t="s">
        <v>1033</v>
      </c>
      <c r="F110" s="210" t="s">
        <v>1034</v>
      </c>
      <c r="G110" s="211" t="s">
        <v>190</v>
      </c>
      <c r="H110" s="212">
        <v>4</v>
      </c>
      <c r="I110" s="213"/>
      <c r="J110" s="214">
        <f>ROUND(I110*H110,2)</f>
        <v>0</v>
      </c>
      <c r="K110" s="210" t="s">
        <v>19</v>
      </c>
      <c r="L110" s="47"/>
      <c r="M110" s="215" t="s">
        <v>19</v>
      </c>
      <c r="N110" s="216" t="s">
        <v>43</v>
      </c>
      <c r="O110" s="87"/>
      <c r="P110" s="217">
        <f>O110*H110</f>
        <v>0</v>
      </c>
      <c r="Q110" s="217">
        <v>0</v>
      </c>
      <c r="R110" s="217">
        <f>Q110*H110</f>
        <v>0</v>
      </c>
      <c r="S110" s="217">
        <v>0</v>
      </c>
      <c r="T110" s="218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9" t="s">
        <v>994</v>
      </c>
      <c r="AT110" s="219" t="s">
        <v>144</v>
      </c>
      <c r="AU110" s="219" t="s">
        <v>82</v>
      </c>
      <c r="AY110" s="20" t="s">
        <v>142</v>
      </c>
      <c r="BE110" s="220">
        <f>IF(N110="základní",J110,0)</f>
        <v>0</v>
      </c>
      <c r="BF110" s="220">
        <f>IF(N110="snížená",J110,0)</f>
        <v>0</v>
      </c>
      <c r="BG110" s="220">
        <f>IF(N110="zákl. přenesená",J110,0)</f>
        <v>0</v>
      </c>
      <c r="BH110" s="220">
        <f>IF(N110="sníž. přenesená",J110,0)</f>
        <v>0</v>
      </c>
      <c r="BI110" s="220">
        <f>IF(N110="nulová",J110,0)</f>
        <v>0</v>
      </c>
      <c r="BJ110" s="20" t="s">
        <v>80</v>
      </c>
      <c r="BK110" s="220">
        <f>ROUND(I110*H110,2)</f>
        <v>0</v>
      </c>
      <c r="BL110" s="20" t="s">
        <v>994</v>
      </c>
      <c r="BM110" s="219" t="s">
        <v>1035</v>
      </c>
    </row>
    <row r="111" s="15" customFormat="1">
      <c r="A111" s="15"/>
      <c r="B111" s="249"/>
      <c r="C111" s="250"/>
      <c r="D111" s="228" t="s">
        <v>153</v>
      </c>
      <c r="E111" s="251" t="s">
        <v>19</v>
      </c>
      <c r="F111" s="252" t="s">
        <v>1036</v>
      </c>
      <c r="G111" s="250"/>
      <c r="H111" s="251" t="s">
        <v>19</v>
      </c>
      <c r="I111" s="253"/>
      <c r="J111" s="250"/>
      <c r="K111" s="250"/>
      <c r="L111" s="254"/>
      <c r="M111" s="255"/>
      <c r="N111" s="256"/>
      <c r="O111" s="256"/>
      <c r="P111" s="256"/>
      <c r="Q111" s="256"/>
      <c r="R111" s="256"/>
      <c r="S111" s="256"/>
      <c r="T111" s="257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58" t="s">
        <v>153</v>
      </c>
      <c r="AU111" s="258" t="s">
        <v>82</v>
      </c>
      <c r="AV111" s="15" t="s">
        <v>80</v>
      </c>
      <c r="AW111" s="15" t="s">
        <v>33</v>
      </c>
      <c r="AX111" s="15" t="s">
        <v>72</v>
      </c>
      <c r="AY111" s="258" t="s">
        <v>142</v>
      </c>
    </row>
    <row r="112" s="15" customFormat="1">
      <c r="A112" s="15"/>
      <c r="B112" s="249"/>
      <c r="C112" s="250"/>
      <c r="D112" s="228" t="s">
        <v>153</v>
      </c>
      <c r="E112" s="251" t="s">
        <v>19</v>
      </c>
      <c r="F112" s="252" t="s">
        <v>1037</v>
      </c>
      <c r="G112" s="250"/>
      <c r="H112" s="251" t="s">
        <v>19</v>
      </c>
      <c r="I112" s="253"/>
      <c r="J112" s="250"/>
      <c r="K112" s="250"/>
      <c r="L112" s="254"/>
      <c r="M112" s="255"/>
      <c r="N112" s="256"/>
      <c r="O112" s="256"/>
      <c r="P112" s="256"/>
      <c r="Q112" s="256"/>
      <c r="R112" s="256"/>
      <c r="S112" s="256"/>
      <c r="T112" s="257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8" t="s">
        <v>153</v>
      </c>
      <c r="AU112" s="258" t="s">
        <v>82</v>
      </c>
      <c r="AV112" s="15" t="s">
        <v>80</v>
      </c>
      <c r="AW112" s="15" t="s">
        <v>33</v>
      </c>
      <c r="AX112" s="15" t="s">
        <v>72</v>
      </c>
      <c r="AY112" s="258" t="s">
        <v>142</v>
      </c>
    </row>
    <row r="113" s="13" customFormat="1">
      <c r="A113" s="13"/>
      <c r="B113" s="226"/>
      <c r="C113" s="227"/>
      <c r="D113" s="228" t="s">
        <v>153</v>
      </c>
      <c r="E113" s="229" t="s">
        <v>19</v>
      </c>
      <c r="F113" s="230" t="s">
        <v>149</v>
      </c>
      <c r="G113" s="227"/>
      <c r="H113" s="231">
        <v>4</v>
      </c>
      <c r="I113" s="232"/>
      <c r="J113" s="227"/>
      <c r="K113" s="227"/>
      <c r="L113" s="233"/>
      <c r="M113" s="281"/>
      <c r="N113" s="282"/>
      <c r="O113" s="282"/>
      <c r="P113" s="282"/>
      <c r="Q113" s="282"/>
      <c r="R113" s="282"/>
      <c r="S113" s="282"/>
      <c r="T113" s="28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7" t="s">
        <v>153</v>
      </c>
      <c r="AU113" s="237" t="s">
        <v>82</v>
      </c>
      <c r="AV113" s="13" t="s">
        <v>82</v>
      </c>
      <c r="AW113" s="13" t="s">
        <v>33</v>
      </c>
      <c r="AX113" s="13" t="s">
        <v>80</v>
      </c>
      <c r="AY113" s="237" t="s">
        <v>142</v>
      </c>
    </row>
    <row r="114" s="2" customFormat="1" ht="6.96" customHeight="1">
      <c r="A114" s="41"/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47"/>
      <c r="M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</sheetData>
  <sheetProtection sheet="1" autoFilter="0" formatColumns="0" formatRows="0" objects="1" scenarios="1" spinCount="100000" saltValue="XG+3UyvxUDWAmdid+UR8qeh2bTz3Gfxm+7Ts28ZyKfLVkelvmRKMJkHoNGrheycYouofjvN2hV57r+o8xzJGmw==" hashValue="yhz2Su7lHlkcVosbBG3mxeI9RAcGqETCZY5yBKdGf7nOD48xZJWbhVtVXsfhp7wQihneFfO2ySdnYZhZIdO+Pw==" algorithmName="SHA-512" password="CC35"/>
  <autoFilter ref="C82:K11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3_01/012103000"/>
    <hyperlink ref="F90" r:id="rId2" display="https://podminky.urs.cz/item/CS_URS_2023_01/012203000"/>
    <hyperlink ref="F92" r:id="rId3" display="https://podminky.urs.cz/item/CS_URS_2023_01/012303000"/>
    <hyperlink ref="F94" r:id="rId4" display="https://podminky.urs.cz/item/CS_URS_2023_01/013254000"/>
    <hyperlink ref="F97" r:id="rId5" display="https://podminky.urs.cz/item/CS_URS_2023_01/030001000"/>
    <hyperlink ref="F100" r:id="rId6" display="https://podminky.urs.cz/item/CS_URS_2023_01/034303000"/>
    <hyperlink ref="F104" r:id="rId7" display="https://podminky.urs.cz/item/CS_URS_2023_01/043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23"/>
    </row>
    <row r="4" s="1" customFormat="1" ht="24.96" customHeight="1">
      <c r="B4" s="23"/>
      <c r="C4" s="134" t="s">
        <v>1038</v>
      </c>
      <c r="H4" s="23"/>
    </row>
    <row r="5" s="1" customFormat="1" ht="12" customHeight="1">
      <c r="B5" s="23"/>
      <c r="C5" s="288" t="s">
        <v>13</v>
      </c>
      <c r="D5" s="144" t="s">
        <v>14</v>
      </c>
      <c r="E5" s="1"/>
      <c r="F5" s="1"/>
      <c r="H5" s="23"/>
    </row>
    <row r="6" s="1" customFormat="1" ht="36.96" customHeight="1">
      <c r="B6" s="23"/>
      <c r="C6" s="289" t="s">
        <v>16</v>
      </c>
      <c r="D6" s="290" t="s">
        <v>17</v>
      </c>
      <c r="E6" s="1"/>
      <c r="F6" s="1"/>
      <c r="H6" s="23"/>
    </row>
    <row r="7" s="1" customFormat="1" ht="16.5" customHeight="1">
      <c r="B7" s="23"/>
      <c r="C7" s="136" t="s">
        <v>23</v>
      </c>
      <c r="D7" s="141" t="str">
        <f>'Rekapitulace stavby'!AN8</f>
        <v>10. 4. 2023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81"/>
      <c r="B9" s="291"/>
      <c r="C9" s="292" t="s">
        <v>53</v>
      </c>
      <c r="D9" s="293" t="s">
        <v>54</v>
      </c>
      <c r="E9" s="293" t="s">
        <v>129</v>
      </c>
      <c r="F9" s="294" t="s">
        <v>1039</v>
      </c>
      <c r="G9" s="181"/>
      <c r="H9" s="291"/>
    </row>
    <row r="10" s="2" customFormat="1" ht="26.4" customHeight="1">
      <c r="A10" s="41"/>
      <c r="B10" s="47"/>
      <c r="C10" s="295" t="s">
        <v>77</v>
      </c>
      <c r="D10" s="295" t="s">
        <v>78</v>
      </c>
      <c r="E10" s="41"/>
      <c r="F10" s="41"/>
      <c r="G10" s="41"/>
      <c r="H10" s="47"/>
    </row>
    <row r="11" s="2" customFormat="1" ht="16.8" customHeight="1">
      <c r="A11" s="41"/>
      <c r="B11" s="47"/>
      <c r="C11" s="296" t="s">
        <v>90</v>
      </c>
      <c r="D11" s="297" t="s">
        <v>91</v>
      </c>
      <c r="E11" s="298" t="s">
        <v>92</v>
      </c>
      <c r="F11" s="299">
        <v>107.485</v>
      </c>
      <c r="G11" s="41"/>
      <c r="H11" s="47"/>
    </row>
    <row r="12" s="2" customFormat="1" ht="16.8" customHeight="1">
      <c r="A12" s="41"/>
      <c r="B12" s="47"/>
      <c r="C12" s="300" t="s">
        <v>19</v>
      </c>
      <c r="D12" s="300" t="s">
        <v>339</v>
      </c>
      <c r="E12" s="20" t="s">
        <v>19</v>
      </c>
      <c r="F12" s="301">
        <v>107.485</v>
      </c>
      <c r="G12" s="41"/>
      <c r="H12" s="47"/>
    </row>
    <row r="13" s="2" customFormat="1" ht="16.8" customHeight="1">
      <c r="A13" s="41"/>
      <c r="B13" s="47"/>
      <c r="C13" s="300" t="s">
        <v>90</v>
      </c>
      <c r="D13" s="300" t="s">
        <v>156</v>
      </c>
      <c r="E13" s="20" t="s">
        <v>19</v>
      </c>
      <c r="F13" s="301">
        <v>107.485</v>
      </c>
      <c r="G13" s="41"/>
      <c r="H13" s="47"/>
    </row>
    <row r="14" s="2" customFormat="1" ht="16.8" customHeight="1">
      <c r="A14" s="41"/>
      <c r="B14" s="47"/>
      <c r="C14" s="302" t="s">
        <v>1040</v>
      </c>
      <c r="D14" s="41"/>
      <c r="E14" s="41"/>
      <c r="F14" s="41"/>
      <c r="G14" s="41"/>
      <c r="H14" s="47"/>
    </row>
    <row r="15" s="2" customFormat="1" ht="16.8" customHeight="1">
      <c r="A15" s="41"/>
      <c r="B15" s="47"/>
      <c r="C15" s="300" t="s">
        <v>335</v>
      </c>
      <c r="D15" s="300" t="s">
        <v>1041</v>
      </c>
      <c r="E15" s="20" t="s">
        <v>92</v>
      </c>
      <c r="F15" s="301">
        <v>107.485</v>
      </c>
      <c r="G15" s="41"/>
      <c r="H15" s="47"/>
    </row>
    <row r="16" s="2" customFormat="1" ht="16.8" customHeight="1">
      <c r="A16" s="41"/>
      <c r="B16" s="47"/>
      <c r="C16" s="300" t="s">
        <v>342</v>
      </c>
      <c r="D16" s="300" t="s">
        <v>343</v>
      </c>
      <c r="E16" s="20" t="s">
        <v>344</v>
      </c>
      <c r="F16" s="301">
        <v>193.47300000000001</v>
      </c>
      <c r="G16" s="41"/>
      <c r="H16" s="47"/>
    </row>
    <row r="17" s="2" customFormat="1" ht="16.8" customHeight="1">
      <c r="A17" s="41"/>
      <c r="B17" s="47"/>
      <c r="C17" s="296" t="s">
        <v>94</v>
      </c>
      <c r="D17" s="297" t="s">
        <v>95</v>
      </c>
      <c r="E17" s="298" t="s">
        <v>92</v>
      </c>
      <c r="F17" s="299">
        <v>49.609999999999999</v>
      </c>
      <c r="G17" s="41"/>
      <c r="H17" s="47"/>
    </row>
    <row r="18" s="2" customFormat="1" ht="16.8" customHeight="1">
      <c r="A18" s="41"/>
      <c r="B18" s="47"/>
      <c r="C18" s="300" t="s">
        <v>19</v>
      </c>
      <c r="D18" s="300" t="s">
        <v>420</v>
      </c>
      <c r="E18" s="20" t="s">
        <v>19</v>
      </c>
      <c r="F18" s="301">
        <v>0</v>
      </c>
      <c r="G18" s="41"/>
      <c r="H18" s="47"/>
    </row>
    <row r="19" s="2" customFormat="1" ht="16.8" customHeight="1">
      <c r="A19" s="41"/>
      <c r="B19" s="47"/>
      <c r="C19" s="300" t="s">
        <v>19</v>
      </c>
      <c r="D19" s="300" t="s">
        <v>421</v>
      </c>
      <c r="E19" s="20" t="s">
        <v>19</v>
      </c>
      <c r="F19" s="301">
        <v>49.609999999999999</v>
      </c>
      <c r="G19" s="41"/>
      <c r="H19" s="47"/>
    </row>
    <row r="20" s="2" customFormat="1" ht="16.8" customHeight="1">
      <c r="A20" s="41"/>
      <c r="B20" s="47"/>
      <c r="C20" s="300" t="s">
        <v>94</v>
      </c>
      <c r="D20" s="300" t="s">
        <v>156</v>
      </c>
      <c r="E20" s="20" t="s">
        <v>19</v>
      </c>
      <c r="F20" s="301">
        <v>49.609999999999999</v>
      </c>
      <c r="G20" s="41"/>
      <c r="H20" s="47"/>
    </row>
    <row r="21" s="2" customFormat="1" ht="16.8" customHeight="1">
      <c r="A21" s="41"/>
      <c r="B21" s="47"/>
      <c r="C21" s="302" t="s">
        <v>1040</v>
      </c>
      <c r="D21" s="41"/>
      <c r="E21" s="41"/>
      <c r="F21" s="41"/>
      <c r="G21" s="41"/>
      <c r="H21" s="47"/>
    </row>
    <row r="22" s="2" customFormat="1" ht="16.8" customHeight="1">
      <c r="A22" s="41"/>
      <c r="B22" s="47"/>
      <c r="C22" s="300" t="s">
        <v>416</v>
      </c>
      <c r="D22" s="300" t="s">
        <v>1042</v>
      </c>
      <c r="E22" s="20" t="s">
        <v>92</v>
      </c>
      <c r="F22" s="301">
        <v>49.609999999999999</v>
      </c>
      <c r="G22" s="41"/>
      <c r="H22" s="47"/>
    </row>
    <row r="23" s="2" customFormat="1" ht="16.8" customHeight="1">
      <c r="A23" s="41"/>
      <c r="B23" s="47"/>
      <c r="C23" s="300" t="s">
        <v>282</v>
      </c>
      <c r="D23" s="300" t="s">
        <v>1043</v>
      </c>
      <c r="E23" s="20" t="s">
        <v>92</v>
      </c>
      <c r="F23" s="301">
        <v>1261.298</v>
      </c>
      <c r="G23" s="41"/>
      <c r="H23" s="47"/>
    </row>
    <row r="24" s="2" customFormat="1" ht="16.8" customHeight="1">
      <c r="A24" s="41"/>
      <c r="B24" s="47"/>
      <c r="C24" s="300" t="s">
        <v>321</v>
      </c>
      <c r="D24" s="300" t="s">
        <v>1044</v>
      </c>
      <c r="E24" s="20" t="s">
        <v>92</v>
      </c>
      <c r="F24" s="301">
        <v>921.98500000000001</v>
      </c>
      <c r="G24" s="41"/>
      <c r="H24" s="47"/>
    </row>
    <row r="25" s="2" customFormat="1" ht="16.8" customHeight="1">
      <c r="A25" s="41"/>
      <c r="B25" s="47"/>
      <c r="C25" s="300" t="s">
        <v>360</v>
      </c>
      <c r="D25" s="300" t="s">
        <v>1045</v>
      </c>
      <c r="E25" s="20" t="s">
        <v>92</v>
      </c>
      <c r="F25" s="301">
        <v>911.48800000000006</v>
      </c>
      <c r="G25" s="41"/>
      <c r="H25" s="47"/>
    </row>
    <row r="26" s="2" customFormat="1" ht="16.8" customHeight="1">
      <c r="A26" s="41"/>
      <c r="B26" s="47"/>
      <c r="C26" s="296" t="s">
        <v>98</v>
      </c>
      <c r="D26" s="297" t="s">
        <v>99</v>
      </c>
      <c r="E26" s="298" t="s">
        <v>92</v>
      </c>
      <c r="F26" s="299">
        <v>198.44</v>
      </c>
      <c r="G26" s="41"/>
      <c r="H26" s="47"/>
    </row>
    <row r="27" s="2" customFormat="1" ht="16.8" customHeight="1">
      <c r="A27" s="41"/>
      <c r="B27" s="47"/>
      <c r="C27" s="300" t="s">
        <v>19</v>
      </c>
      <c r="D27" s="300" t="s">
        <v>249</v>
      </c>
      <c r="E27" s="20" t="s">
        <v>19</v>
      </c>
      <c r="F27" s="301">
        <v>0</v>
      </c>
      <c r="G27" s="41"/>
      <c r="H27" s="47"/>
    </row>
    <row r="28" s="2" customFormat="1" ht="16.8" customHeight="1">
      <c r="A28" s="41"/>
      <c r="B28" s="47"/>
      <c r="C28" s="300" t="s">
        <v>19</v>
      </c>
      <c r="D28" s="300" t="s">
        <v>401</v>
      </c>
      <c r="E28" s="20" t="s">
        <v>19</v>
      </c>
      <c r="F28" s="301">
        <v>198.44</v>
      </c>
      <c r="G28" s="41"/>
      <c r="H28" s="47"/>
    </row>
    <row r="29" s="2" customFormat="1" ht="16.8" customHeight="1">
      <c r="A29" s="41"/>
      <c r="B29" s="47"/>
      <c r="C29" s="300" t="s">
        <v>98</v>
      </c>
      <c r="D29" s="300" t="s">
        <v>156</v>
      </c>
      <c r="E29" s="20" t="s">
        <v>19</v>
      </c>
      <c r="F29" s="301">
        <v>198.44</v>
      </c>
      <c r="G29" s="41"/>
      <c r="H29" s="47"/>
    </row>
    <row r="30" s="2" customFormat="1" ht="16.8" customHeight="1">
      <c r="A30" s="41"/>
      <c r="B30" s="47"/>
      <c r="C30" s="302" t="s">
        <v>1040</v>
      </c>
      <c r="D30" s="41"/>
      <c r="E30" s="41"/>
      <c r="F30" s="41"/>
      <c r="G30" s="41"/>
      <c r="H30" s="47"/>
    </row>
    <row r="31" s="2" customFormat="1" ht="16.8" customHeight="1">
      <c r="A31" s="41"/>
      <c r="B31" s="47"/>
      <c r="C31" s="300" t="s">
        <v>397</v>
      </c>
      <c r="D31" s="300" t="s">
        <v>1046</v>
      </c>
      <c r="E31" s="20" t="s">
        <v>92</v>
      </c>
      <c r="F31" s="301">
        <v>198.44</v>
      </c>
      <c r="G31" s="41"/>
      <c r="H31" s="47"/>
    </row>
    <row r="32" s="2" customFormat="1" ht="16.8" customHeight="1">
      <c r="A32" s="41"/>
      <c r="B32" s="47"/>
      <c r="C32" s="300" t="s">
        <v>282</v>
      </c>
      <c r="D32" s="300" t="s">
        <v>1043</v>
      </c>
      <c r="E32" s="20" t="s">
        <v>92</v>
      </c>
      <c r="F32" s="301">
        <v>1261.298</v>
      </c>
      <c r="G32" s="41"/>
      <c r="H32" s="47"/>
    </row>
    <row r="33" s="2" customFormat="1" ht="16.8" customHeight="1">
      <c r="A33" s="41"/>
      <c r="B33" s="47"/>
      <c r="C33" s="300" t="s">
        <v>321</v>
      </c>
      <c r="D33" s="300" t="s">
        <v>1044</v>
      </c>
      <c r="E33" s="20" t="s">
        <v>92</v>
      </c>
      <c r="F33" s="301">
        <v>921.98500000000001</v>
      </c>
      <c r="G33" s="41"/>
      <c r="H33" s="47"/>
    </row>
    <row r="34" s="2" customFormat="1" ht="16.8" customHeight="1">
      <c r="A34" s="41"/>
      <c r="B34" s="47"/>
      <c r="C34" s="300" t="s">
        <v>360</v>
      </c>
      <c r="D34" s="300" t="s">
        <v>1045</v>
      </c>
      <c r="E34" s="20" t="s">
        <v>92</v>
      </c>
      <c r="F34" s="301">
        <v>911.48800000000006</v>
      </c>
      <c r="G34" s="41"/>
      <c r="H34" s="47"/>
    </row>
    <row r="35" s="2" customFormat="1" ht="16.8" customHeight="1">
      <c r="A35" s="41"/>
      <c r="B35" s="47"/>
      <c r="C35" s="300" t="s">
        <v>403</v>
      </c>
      <c r="D35" s="300" t="s">
        <v>404</v>
      </c>
      <c r="E35" s="20" t="s">
        <v>344</v>
      </c>
      <c r="F35" s="301">
        <v>357.19200000000001</v>
      </c>
      <c r="G35" s="41"/>
      <c r="H35" s="47"/>
    </row>
    <row r="36" s="2" customFormat="1" ht="16.8" customHeight="1">
      <c r="A36" s="41"/>
      <c r="B36" s="47"/>
      <c r="C36" s="296" t="s">
        <v>49</v>
      </c>
      <c r="D36" s="297" t="s">
        <v>101</v>
      </c>
      <c r="E36" s="298" t="s">
        <v>92</v>
      </c>
      <c r="F36" s="299">
        <v>663.43799999999999</v>
      </c>
      <c r="G36" s="41"/>
      <c r="H36" s="47"/>
    </row>
    <row r="37" s="2" customFormat="1" ht="16.8" customHeight="1">
      <c r="A37" s="41"/>
      <c r="B37" s="47"/>
      <c r="C37" s="300" t="s">
        <v>19</v>
      </c>
      <c r="D37" s="300" t="s">
        <v>249</v>
      </c>
      <c r="E37" s="20" t="s">
        <v>19</v>
      </c>
      <c r="F37" s="301">
        <v>0</v>
      </c>
      <c r="G37" s="41"/>
      <c r="H37" s="47"/>
    </row>
    <row r="38" s="2" customFormat="1" ht="16.8" customHeight="1">
      <c r="A38" s="41"/>
      <c r="B38" s="47"/>
      <c r="C38" s="300" t="s">
        <v>19</v>
      </c>
      <c r="D38" s="300" t="s">
        <v>250</v>
      </c>
      <c r="E38" s="20" t="s">
        <v>19</v>
      </c>
      <c r="F38" s="301">
        <v>797.72900000000004</v>
      </c>
      <c r="G38" s="41"/>
      <c r="H38" s="47"/>
    </row>
    <row r="39" s="2" customFormat="1" ht="16.8" customHeight="1">
      <c r="A39" s="41"/>
      <c r="B39" s="47"/>
      <c r="C39" s="300" t="s">
        <v>19</v>
      </c>
      <c r="D39" s="300" t="s">
        <v>251</v>
      </c>
      <c r="E39" s="20" t="s">
        <v>19</v>
      </c>
      <c r="F39" s="301">
        <v>4.2750000000000004</v>
      </c>
      <c r="G39" s="41"/>
      <c r="H39" s="47"/>
    </row>
    <row r="40" s="2" customFormat="1" ht="16.8" customHeight="1">
      <c r="A40" s="41"/>
      <c r="B40" s="47"/>
      <c r="C40" s="300" t="s">
        <v>19</v>
      </c>
      <c r="D40" s="300" t="s">
        <v>252</v>
      </c>
      <c r="E40" s="20" t="s">
        <v>19</v>
      </c>
      <c r="F40" s="301">
        <v>0</v>
      </c>
      <c r="G40" s="41"/>
      <c r="H40" s="47"/>
    </row>
    <row r="41" s="2" customFormat="1" ht="16.8" customHeight="1">
      <c r="A41" s="41"/>
      <c r="B41" s="47"/>
      <c r="C41" s="300" t="s">
        <v>19</v>
      </c>
      <c r="D41" s="300" t="s">
        <v>253</v>
      </c>
      <c r="E41" s="20" t="s">
        <v>19</v>
      </c>
      <c r="F41" s="301">
        <v>-64.052999999999997</v>
      </c>
      <c r="G41" s="41"/>
      <c r="H41" s="47"/>
    </row>
    <row r="42" s="2" customFormat="1" ht="16.8" customHeight="1">
      <c r="A42" s="41"/>
      <c r="B42" s="47"/>
      <c r="C42" s="300" t="s">
        <v>19</v>
      </c>
      <c r="D42" s="300" t="s">
        <v>254</v>
      </c>
      <c r="E42" s="20" t="s">
        <v>19</v>
      </c>
      <c r="F42" s="301">
        <v>-29.532</v>
      </c>
      <c r="G42" s="41"/>
      <c r="H42" s="47"/>
    </row>
    <row r="43" s="2" customFormat="1" ht="16.8" customHeight="1">
      <c r="A43" s="41"/>
      <c r="B43" s="47"/>
      <c r="C43" s="300" t="s">
        <v>19</v>
      </c>
      <c r="D43" s="300" t="s">
        <v>255</v>
      </c>
      <c r="E43" s="20" t="s">
        <v>19</v>
      </c>
      <c r="F43" s="301">
        <v>-1.0920000000000001</v>
      </c>
      <c r="G43" s="41"/>
      <c r="H43" s="47"/>
    </row>
    <row r="44" s="2" customFormat="1" ht="16.8" customHeight="1">
      <c r="A44" s="41"/>
      <c r="B44" s="47"/>
      <c r="C44" s="300" t="s">
        <v>19</v>
      </c>
      <c r="D44" s="300" t="s">
        <v>256</v>
      </c>
      <c r="E44" s="20" t="s">
        <v>19</v>
      </c>
      <c r="F44" s="301">
        <v>-1.845</v>
      </c>
      <c r="G44" s="41"/>
      <c r="H44" s="47"/>
    </row>
    <row r="45" s="2" customFormat="1" ht="16.8" customHeight="1">
      <c r="A45" s="41"/>
      <c r="B45" s="47"/>
      <c r="C45" s="300" t="s">
        <v>19</v>
      </c>
      <c r="D45" s="300" t="s">
        <v>257</v>
      </c>
      <c r="E45" s="20" t="s">
        <v>19</v>
      </c>
      <c r="F45" s="301">
        <v>-2.3599999999999999</v>
      </c>
      <c r="G45" s="41"/>
      <c r="H45" s="47"/>
    </row>
    <row r="46" s="2" customFormat="1" ht="16.8" customHeight="1">
      <c r="A46" s="41"/>
      <c r="B46" s="47"/>
      <c r="C46" s="300" t="s">
        <v>19</v>
      </c>
      <c r="D46" s="300" t="s">
        <v>258</v>
      </c>
      <c r="E46" s="20" t="s">
        <v>19</v>
      </c>
      <c r="F46" s="301">
        <v>-39.683999999999998</v>
      </c>
      <c r="G46" s="41"/>
      <c r="H46" s="47"/>
    </row>
    <row r="47" s="2" customFormat="1" ht="16.8" customHeight="1">
      <c r="A47" s="41"/>
      <c r="B47" s="47"/>
      <c r="C47" s="300" t="s">
        <v>49</v>
      </c>
      <c r="D47" s="300" t="s">
        <v>156</v>
      </c>
      <c r="E47" s="20" t="s">
        <v>19</v>
      </c>
      <c r="F47" s="301">
        <v>663.43799999999999</v>
      </c>
      <c r="G47" s="41"/>
      <c r="H47" s="47"/>
    </row>
    <row r="48" s="2" customFormat="1" ht="16.8" customHeight="1">
      <c r="A48" s="41"/>
      <c r="B48" s="47"/>
      <c r="C48" s="302" t="s">
        <v>1040</v>
      </c>
      <c r="D48" s="41"/>
      <c r="E48" s="41"/>
      <c r="F48" s="41"/>
      <c r="G48" s="41"/>
      <c r="H48" s="47"/>
    </row>
    <row r="49" s="2" customFormat="1" ht="16.8" customHeight="1">
      <c r="A49" s="41"/>
      <c r="B49" s="47"/>
      <c r="C49" s="300" t="s">
        <v>245</v>
      </c>
      <c r="D49" s="300" t="s">
        <v>1047</v>
      </c>
      <c r="E49" s="20" t="s">
        <v>92</v>
      </c>
      <c r="F49" s="301">
        <v>199.03100000000001</v>
      </c>
      <c r="G49" s="41"/>
      <c r="H49" s="47"/>
    </row>
    <row r="50" s="2" customFormat="1" ht="16.8" customHeight="1">
      <c r="A50" s="41"/>
      <c r="B50" s="47"/>
      <c r="C50" s="300" t="s">
        <v>261</v>
      </c>
      <c r="D50" s="300" t="s">
        <v>1048</v>
      </c>
      <c r="E50" s="20" t="s">
        <v>92</v>
      </c>
      <c r="F50" s="301">
        <v>66.343999999999994</v>
      </c>
      <c r="G50" s="41"/>
      <c r="H50" s="47"/>
    </row>
    <row r="51" s="2" customFormat="1" ht="16.8" customHeight="1">
      <c r="A51" s="41"/>
      <c r="B51" s="47"/>
      <c r="C51" s="300" t="s">
        <v>267</v>
      </c>
      <c r="D51" s="300" t="s">
        <v>1049</v>
      </c>
      <c r="E51" s="20" t="s">
        <v>92</v>
      </c>
      <c r="F51" s="301">
        <v>66.343999999999994</v>
      </c>
      <c r="G51" s="41"/>
      <c r="H51" s="47"/>
    </row>
    <row r="52" s="2" customFormat="1" ht="16.8" customHeight="1">
      <c r="A52" s="41"/>
      <c r="B52" s="47"/>
      <c r="C52" s="300" t="s">
        <v>282</v>
      </c>
      <c r="D52" s="300" t="s">
        <v>1043</v>
      </c>
      <c r="E52" s="20" t="s">
        <v>92</v>
      </c>
      <c r="F52" s="301">
        <v>1261.298</v>
      </c>
      <c r="G52" s="41"/>
      <c r="H52" s="47"/>
    </row>
    <row r="53" s="2" customFormat="1" ht="16.8" customHeight="1">
      <c r="A53" s="41"/>
      <c r="B53" s="47"/>
      <c r="C53" s="300" t="s">
        <v>291</v>
      </c>
      <c r="D53" s="300" t="s">
        <v>1050</v>
      </c>
      <c r="E53" s="20" t="s">
        <v>92</v>
      </c>
      <c r="F53" s="301">
        <v>66.343999999999994</v>
      </c>
      <c r="G53" s="41"/>
      <c r="H53" s="47"/>
    </row>
    <row r="54" s="2" customFormat="1" ht="16.8" customHeight="1">
      <c r="A54" s="41"/>
      <c r="B54" s="47"/>
      <c r="C54" s="300" t="s">
        <v>297</v>
      </c>
      <c r="D54" s="300" t="s">
        <v>1051</v>
      </c>
      <c r="E54" s="20" t="s">
        <v>92</v>
      </c>
      <c r="F54" s="301">
        <v>257.78100000000001</v>
      </c>
      <c r="G54" s="41"/>
      <c r="H54" s="47"/>
    </row>
    <row r="55" s="2" customFormat="1" ht="16.8" customHeight="1">
      <c r="A55" s="41"/>
      <c r="B55" s="47"/>
      <c r="C55" s="300" t="s">
        <v>304</v>
      </c>
      <c r="D55" s="300" t="s">
        <v>1052</v>
      </c>
      <c r="E55" s="20" t="s">
        <v>92</v>
      </c>
      <c r="F55" s="301">
        <v>5671.1819999999998</v>
      </c>
      <c r="G55" s="41"/>
      <c r="H55" s="47"/>
    </row>
    <row r="56" s="2" customFormat="1" ht="16.8" customHeight="1">
      <c r="A56" s="41"/>
      <c r="B56" s="47"/>
      <c r="C56" s="300" t="s">
        <v>310</v>
      </c>
      <c r="D56" s="300" t="s">
        <v>1053</v>
      </c>
      <c r="E56" s="20" t="s">
        <v>92</v>
      </c>
      <c r="F56" s="301">
        <v>66.343999999999994</v>
      </c>
      <c r="G56" s="41"/>
      <c r="H56" s="47"/>
    </row>
    <row r="57" s="2" customFormat="1" ht="16.8" customHeight="1">
      <c r="A57" s="41"/>
      <c r="B57" s="47"/>
      <c r="C57" s="300" t="s">
        <v>315</v>
      </c>
      <c r="D57" s="300" t="s">
        <v>1054</v>
      </c>
      <c r="E57" s="20" t="s">
        <v>92</v>
      </c>
      <c r="F57" s="301">
        <v>1459.568</v>
      </c>
      <c r="G57" s="41"/>
      <c r="H57" s="47"/>
    </row>
    <row r="58" s="2" customFormat="1" ht="16.8" customHeight="1">
      <c r="A58" s="41"/>
      <c r="B58" s="47"/>
      <c r="C58" s="300" t="s">
        <v>321</v>
      </c>
      <c r="D58" s="300" t="s">
        <v>1044</v>
      </c>
      <c r="E58" s="20" t="s">
        <v>92</v>
      </c>
      <c r="F58" s="301">
        <v>921.98500000000001</v>
      </c>
      <c r="G58" s="41"/>
      <c r="H58" s="47"/>
    </row>
    <row r="59" s="2" customFormat="1" ht="16.8" customHeight="1">
      <c r="A59" s="41"/>
      <c r="B59" s="47"/>
      <c r="C59" s="300" t="s">
        <v>329</v>
      </c>
      <c r="D59" s="300" t="s">
        <v>1055</v>
      </c>
      <c r="E59" s="20" t="s">
        <v>92</v>
      </c>
      <c r="F59" s="301">
        <v>66.343999999999994</v>
      </c>
      <c r="G59" s="41"/>
      <c r="H59" s="47"/>
    </row>
    <row r="60" s="2" customFormat="1" ht="16.8" customHeight="1">
      <c r="A60" s="41"/>
      <c r="B60" s="47"/>
      <c r="C60" s="300" t="s">
        <v>354</v>
      </c>
      <c r="D60" s="300" t="s">
        <v>1056</v>
      </c>
      <c r="E60" s="20" t="s">
        <v>344</v>
      </c>
      <c r="F60" s="301">
        <v>648.25</v>
      </c>
      <c r="G60" s="41"/>
      <c r="H60" s="47"/>
    </row>
    <row r="61" s="2" customFormat="1" ht="16.8" customHeight="1">
      <c r="A61" s="41"/>
      <c r="B61" s="47"/>
      <c r="C61" s="300" t="s">
        <v>360</v>
      </c>
      <c r="D61" s="300" t="s">
        <v>1045</v>
      </c>
      <c r="E61" s="20" t="s">
        <v>92</v>
      </c>
      <c r="F61" s="301">
        <v>911.48800000000006</v>
      </c>
      <c r="G61" s="41"/>
      <c r="H61" s="47"/>
    </row>
    <row r="62" s="8" customFormat="1" ht="16.8" customHeight="1">
      <c r="A62" s="142"/>
      <c r="B62" s="143"/>
      <c r="C62" s="303" t="s">
        <v>103</v>
      </c>
      <c r="D62" s="297" t="s">
        <v>104</v>
      </c>
      <c r="E62" s="297" t="s">
        <v>19</v>
      </c>
      <c r="F62" s="304">
        <v>2.3500000000000001</v>
      </c>
      <c r="G62" s="142"/>
      <c r="H62" s="143"/>
    </row>
    <row r="63" s="2" customFormat="1" ht="16.8" customHeight="1">
      <c r="A63" s="41"/>
      <c r="B63" s="47"/>
      <c r="C63" s="300" t="s">
        <v>19</v>
      </c>
      <c r="D63" s="300" t="s">
        <v>1057</v>
      </c>
      <c r="E63" s="20" t="s">
        <v>19</v>
      </c>
      <c r="F63" s="301">
        <v>2.3500000000000001</v>
      </c>
      <c r="G63" s="41"/>
      <c r="H63" s="47"/>
    </row>
    <row r="64" s="2" customFormat="1" ht="16.8" customHeight="1">
      <c r="A64" s="41"/>
      <c r="B64" s="47"/>
      <c r="C64" s="302" t="s">
        <v>1040</v>
      </c>
      <c r="D64" s="41"/>
      <c r="E64" s="41"/>
      <c r="F64" s="41"/>
      <c r="G64" s="41"/>
      <c r="H64" s="47"/>
    </row>
    <row r="65" s="2" customFormat="1" ht="16.8" customHeight="1">
      <c r="A65" s="41"/>
      <c r="B65" s="47"/>
      <c r="C65" s="300" t="s">
        <v>238</v>
      </c>
      <c r="D65" s="300" t="s">
        <v>1058</v>
      </c>
      <c r="E65" s="20" t="s">
        <v>92</v>
      </c>
      <c r="F65" s="301">
        <v>2.3500000000000001</v>
      </c>
      <c r="G65" s="41"/>
      <c r="H65" s="47"/>
    </row>
    <row r="66" s="2" customFormat="1" ht="16.8" customHeight="1">
      <c r="A66" s="41"/>
      <c r="B66" s="47"/>
      <c r="C66" s="296" t="s">
        <v>107</v>
      </c>
      <c r="D66" s="297" t="s">
        <v>108</v>
      </c>
      <c r="E66" s="298" t="s">
        <v>92</v>
      </c>
      <c r="F66" s="299">
        <v>153.68100000000001</v>
      </c>
      <c r="G66" s="41"/>
      <c r="H66" s="47"/>
    </row>
    <row r="67" s="2" customFormat="1" ht="16.8" customHeight="1">
      <c r="A67" s="41"/>
      <c r="B67" s="47"/>
      <c r="C67" s="300" t="s">
        <v>19</v>
      </c>
      <c r="D67" s="300" t="s">
        <v>371</v>
      </c>
      <c r="E67" s="20" t="s">
        <v>19</v>
      </c>
      <c r="F67" s="301">
        <v>0</v>
      </c>
      <c r="G67" s="41"/>
      <c r="H67" s="47"/>
    </row>
    <row r="68" s="2" customFormat="1" ht="16.8" customHeight="1">
      <c r="A68" s="41"/>
      <c r="B68" s="47"/>
      <c r="C68" s="300" t="s">
        <v>19</v>
      </c>
      <c r="D68" s="300" t="s">
        <v>372</v>
      </c>
      <c r="E68" s="20" t="s">
        <v>19</v>
      </c>
      <c r="F68" s="301">
        <v>0</v>
      </c>
      <c r="G68" s="41"/>
      <c r="H68" s="47"/>
    </row>
    <row r="69" s="2" customFormat="1" ht="16.8" customHeight="1">
      <c r="A69" s="41"/>
      <c r="B69" s="47"/>
      <c r="C69" s="300" t="s">
        <v>19</v>
      </c>
      <c r="D69" s="300" t="s">
        <v>373</v>
      </c>
      <c r="E69" s="20" t="s">
        <v>19</v>
      </c>
      <c r="F69" s="301">
        <v>111.87000000000001</v>
      </c>
      <c r="G69" s="41"/>
      <c r="H69" s="47"/>
    </row>
    <row r="70" s="2" customFormat="1" ht="16.8" customHeight="1">
      <c r="A70" s="41"/>
      <c r="B70" s="47"/>
      <c r="C70" s="300" t="s">
        <v>19</v>
      </c>
      <c r="D70" s="300" t="s">
        <v>374</v>
      </c>
      <c r="E70" s="20" t="s">
        <v>19</v>
      </c>
      <c r="F70" s="301">
        <v>41.811</v>
      </c>
      <c r="G70" s="41"/>
      <c r="H70" s="47"/>
    </row>
    <row r="71" s="2" customFormat="1" ht="16.8" customHeight="1">
      <c r="A71" s="41"/>
      <c r="B71" s="47"/>
      <c r="C71" s="300" t="s">
        <v>107</v>
      </c>
      <c r="D71" s="300" t="s">
        <v>375</v>
      </c>
      <c r="E71" s="20" t="s">
        <v>19</v>
      </c>
      <c r="F71" s="301">
        <v>153.68100000000001</v>
      </c>
      <c r="G71" s="41"/>
      <c r="H71" s="47"/>
    </row>
    <row r="72" s="2" customFormat="1" ht="16.8" customHeight="1">
      <c r="A72" s="41"/>
      <c r="B72" s="47"/>
      <c r="C72" s="302" t="s">
        <v>1040</v>
      </c>
      <c r="D72" s="41"/>
      <c r="E72" s="41"/>
      <c r="F72" s="41"/>
      <c r="G72" s="41"/>
      <c r="H72" s="47"/>
    </row>
    <row r="73" s="2" customFormat="1" ht="16.8" customHeight="1">
      <c r="A73" s="41"/>
      <c r="B73" s="47"/>
      <c r="C73" s="300" t="s">
        <v>367</v>
      </c>
      <c r="D73" s="300" t="s">
        <v>1059</v>
      </c>
      <c r="E73" s="20" t="s">
        <v>92</v>
      </c>
      <c r="F73" s="301">
        <v>416.74200000000002</v>
      </c>
      <c r="G73" s="41"/>
      <c r="H73" s="47"/>
    </row>
    <row r="74" s="2" customFormat="1" ht="16.8" customHeight="1">
      <c r="A74" s="41"/>
      <c r="B74" s="47"/>
      <c r="C74" s="300" t="s">
        <v>282</v>
      </c>
      <c r="D74" s="300" t="s">
        <v>1043</v>
      </c>
      <c r="E74" s="20" t="s">
        <v>92</v>
      </c>
      <c r="F74" s="301">
        <v>1261.298</v>
      </c>
      <c r="G74" s="41"/>
      <c r="H74" s="47"/>
    </row>
    <row r="75" s="2" customFormat="1" ht="16.8" customHeight="1">
      <c r="A75" s="41"/>
      <c r="B75" s="47"/>
      <c r="C75" s="300" t="s">
        <v>297</v>
      </c>
      <c r="D75" s="300" t="s">
        <v>1051</v>
      </c>
      <c r="E75" s="20" t="s">
        <v>92</v>
      </c>
      <c r="F75" s="301">
        <v>257.78100000000001</v>
      </c>
      <c r="G75" s="41"/>
      <c r="H75" s="47"/>
    </row>
    <row r="76" s="2" customFormat="1" ht="16.8" customHeight="1">
      <c r="A76" s="41"/>
      <c r="B76" s="47"/>
      <c r="C76" s="300" t="s">
        <v>304</v>
      </c>
      <c r="D76" s="300" t="s">
        <v>1052</v>
      </c>
      <c r="E76" s="20" t="s">
        <v>92</v>
      </c>
      <c r="F76" s="301">
        <v>5671.1819999999998</v>
      </c>
      <c r="G76" s="41"/>
      <c r="H76" s="47"/>
    </row>
    <row r="77" s="2" customFormat="1" ht="16.8" customHeight="1">
      <c r="A77" s="41"/>
      <c r="B77" s="47"/>
      <c r="C77" s="300" t="s">
        <v>321</v>
      </c>
      <c r="D77" s="300" t="s">
        <v>1044</v>
      </c>
      <c r="E77" s="20" t="s">
        <v>92</v>
      </c>
      <c r="F77" s="301">
        <v>921.98500000000001</v>
      </c>
      <c r="G77" s="41"/>
      <c r="H77" s="47"/>
    </row>
    <row r="78" s="2" customFormat="1" ht="16.8" customHeight="1">
      <c r="A78" s="41"/>
      <c r="B78" s="47"/>
      <c r="C78" s="300" t="s">
        <v>354</v>
      </c>
      <c r="D78" s="300" t="s">
        <v>1056</v>
      </c>
      <c r="E78" s="20" t="s">
        <v>344</v>
      </c>
      <c r="F78" s="301">
        <v>648.25</v>
      </c>
      <c r="G78" s="41"/>
      <c r="H78" s="47"/>
    </row>
    <row r="79" s="2" customFormat="1" ht="16.8" customHeight="1">
      <c r="A79" s="41"/>
      <c r="B79" s="47"/>
      <c r="C79" s="300" t="s">
        <v>383</v>
      </c>
      <c r="D79" s="300" t="s">
        <v>384</v>
      </c>
      <c r="E79" s="20" t="s">
        <v>344</v>
      </c>
      <c r="F79" s="301">
        <v>138.31399999999999</v>
      </c>
      <c r="G79" s="41"/>
      <c r="H79" s="47"/>
    </row>
    <row r="80" s="2" customFormat="1" ht="16.8" customHeight="1">
      <c r="A80" s="41"/>
      <c r="B80" s="47"/>
      <c r="C80" s="296" t="s">
        <v>19</v>
      </c>
      <c r="D80" s="297" t="s">
        <v>1057</v>
      </c>
      <c r="E80" s="298" t="s">
        <v>19</v>
      </c>
      <c r="F80" s="299">
        <v>2.3500000000000001</v>
      </c>
      <c r="G80" s="41"/>
      <c r="H80" s="47"/>
    </row>
    <row r="81" s="2" customFormat="1" ht="16.8" customHeight="1">
      <c r="A81" s="41"/>
      <c r="B81" s="47"/>
      <c r="C81" s="300" t="s">
        <v>19</v>
      </c>
      <c r="D81" s="300" t="s">
        <v>1060</v>
      </c>
      <c r="E81" s="20" t="s">
        <v>19</v>
      </c>
      <c r="F81" s="301">
        <v>2.3500000000000001</v>
      </c>
      <c r="G81" s="41"/>
      <c r="H81" s="47"/>
    </row>
    <row r="82" s="2" customFormat="1" ht="7.44" customHeight="1">
      <c r="A82" s="41"/>
      <c r="B82" s="160"/>
      <c r="C82" s="161"/>
      <c r="D82" s="161"/>
      <c r="E82" s="161"/>
      <c r="F82" s="161"/>
      <c r="G82" s="161"/>
      <c r="H82" s="47"/>
    </row>
    <row r="83" s="2" customFormat="1">
      <c r="A83" s="41"/>
      <c r="B83" s="41"/>
      <c r="C83" s="41"/>
      <c r="D83" s="41"/>
      <c r="E83" s="41"/>
      <c r="F83" s="41"/>
      <c r="G83" s="41"/>
      <c r="H83" s="41"/>
    </row>
  </sheetData>
  <sheetProtection sheet="1" formatColumns="0" formatRows="0" objects="1" scenarios="1" spinCount="100000" saltValue="6gzwcYW+vDf3wxCfYWACS6G3YcF/Fz/gBuuVOtKPmkXZmbmGahffQObb5rIaTYjRKBKmng1iu0HNmjJWnwdPgg==" hashValue="kFueAsbosb9zdNLqhPhyoWBzHz24d2E30fOyie1YvJ9RhbZog2rbmS3rKY5Prr95lRBwxwA8dLM6kyywnf0+yw==" algorithmName="SHA-512" password="CC35"/>
  <mergeCells count="2">
    <mergeCell ref="D5:F5"/>
    <mergeCell ref="D6:F6"/>
  </mergeCells>
  <hyperlinks>
    <hyperlink ref="C62" r:id="rId1" display="VV0001"/>
  </hyperlinks>
  <pageSetup paperSize="9" orientation="landscape" blackAndWhite="1" fitToHeight="0"/>
  <headerFooter>
    <oddFooter>&amp;CStrana &amp;P z &amp;N</oddFooter>
  </headerFooter>
  <drawing r:id="rId2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5" customWidth="1"/>
    <col min="2" max="2" width="1.667969" style="305" customWidth="1"/>
    <col min="3" max="4" width="5" style="305" customWidth="1"/>
    <col min="5" max="5" width="11.66016" style="305" customWidth="1"/>
    <col min="6" max="6" width="9.160156" style="305" customWidth="1"/>
    <col min="7" max="7" width="5" style="305" customWidth="1"/>
    <col min="8" max="8" width="77.83203" style="305" customWidth="1"/>
    <col min="9" max="10" width="20" style="305" customWidth="1"/>
    <col min="11" max="11" width="1.667969" style="305" customWidth="1"/>
  </cols>
  <sheetData>
    <row r="1" s="1" customFormat="1" ht="37.5" customHeight="1"/>
    <row r="2" s="1" customFormat="1" ht="7.5" customHeight="1">
      <c r="B2" s="306"/>
      <c r="C2" s="307"/>
      <c r="D2" s="307"/>
      <c r="E2" s="307"/>
      <c r="F2" s="307"/>
      <c r="G2" s="307"/>
      <c r="H2" s="307"/>
      <c r="I2" s="307"/>
      <c r="J2" s="307"/>
      <c r="K2" s="308"/>
    </row>
    <row r="3" s="17" customFormat="1" ht="45" customHeight="1">
      <c r="B3" s="309"/>
      <c r="C3" s="310" t="s">
        <v>1061</v>
      </c>
      <c r="D3" s="310"/>
      <c r="E3" s="310"/>
      <c r="F3" s="310"/>
      <c r="G3" s="310"/>
      <c r="H3" s="310"/>
      <c r="I3" s="310"/>
      <c r="J3" s="310"/>
      <c r="K3" s="311"/>
    </row>
    <row r="4" s="1" customFormat="1" ht="25.5" customHeight="1">
      <c r="B4" s="312"/>
      <c r="C4" s="313" t="s">
        <v>1062</v>
      </c>
      <c r="D4" s="313"/>
      <c r="E4" s="313"/>
      <c r="F4" s="313"/>
      <c r="G4" s="313"/>
      <c r="H4" s="313"/>
      <c r="I4" s="313"/>
      <c r="J4" s="313"/>
      <c r="K4" s="314"/>
    </row>
    <row r="5" s="1" customFormat="1" ht="5.25" customHeight="1">
      <c r="B5" s="312"/>
      <c r="C5" s="315"/>
      <c r="D5" s="315"/>
      <c r="E5" s="315"/>
      <c r="F5" s="315"/>
      <c r="G5" s="315"/>
      <c r="H5" s="315"/>
      <c r="I5" s="315"/>
      <c r="J5" s="315"/>
      <c r="K5" s="314"/>
    </row>
    <row r="6" s="1" customFormat="1" ht="15" customHeight="1">
      <c r="B6" s="312"/>
      <c r="C6" s="316" t="s">
        <v>1063</v>
      </c>
      <c r="D6" s="316"/>
      <c r="E6" s="316"/>
      <c r="F6" s="316"/>
      <c r="G6" s="316"/>
      <c r="H6" s="316"/>
      <c r="I6" s="316"/>
      <c r="J6" s="316"/>
      <c r="K6" s="314"/>
    </row>
    <row r="7" s="1" customFormat="1" ht="15" customHeight="1">
      <c r="B7" s="317"/>
      <c r="C7" s="316" t="s">
        <v>1064</v>
      </c>
      <c r="D7" s="316"/>
      <c r="E7" s="316"/>
      <c r="F7" s="316"/>
      <c r="G7" s="316"/>
      <c r="H7" s="316"/>
      <c r="I7" s="316"/>
      <c r="J7" s="316"/>
      <c r="K7" s="314"/>
    </row>
    <row r="8" s="1" customFormat="1" ht="12.75" customHeight="1">
      <c r="B8" s="317"/>
      <c r="C8" s="316"/>
      <c r="D8" s="316"/>
      <c r="E8" s="316"/>
      <c r="F8" s="316"/>
      <c r="G8" s="316"/>
      <c r="H8" s="316"/>
      <c r="I8" s="316"/>
      <c r="J8" s="316"/>
      <c r="K8" s="314"/>
    </row>
    <row r="9" s="1" customFormat="1" ht="15" customHeight="1">
      <c r="B9" s="317"/>
      <c r="C9" s="316" t="s">
        <v>1065</v>
      </c>
      <c r="D9" s="316"/>
      <c r="E9" s="316"/>
      <c r="F9" s="316"/>
      <c r="G9" s="316"/>
      <c r="H9" s="316"/>
      <c r="I9" s="316"/>
      <c r="J9" s="316"/>
      <c r="K9" s="314"/>
    </row>
    <row r="10" s="1" customFormat="1" ht="15" customHeight="1">
      <c r="B10" s="317"/>
      <c r="C10" s="316"/>
      <c r="D10" s="316" t="s">
        <v>1066</v>
      </c>
      <c r="E10" s="316"/>
      <c r="F10" s="316"/>
      <c r="G10" s="316"/>
      <c r="H10" s="316"/>
      <c r="I10" s="316"/>
      <c r="J10" s="316"/>
      <c r="K10" s="314"/>
    </row>
    <row r="11" s="1" customFormat="1" ht="15" customHeight="1">
      <c r="B11" s="317"/>
      <c r="C11" s="318"/>
      <c r="D11" s="316" t="s">
        <v>1067</v>
      </c>
      <c r="E11" s="316"/>
      <c r="F11" s="316"/>
      <c r="G11" s="316"/>
      <c r="H11" s="316"/>
      <c r="I11" s="316"/>
      <c r="J11" s="316"/>
      <c r="K11" s="314"/>
    </row>
    <row r="12" s="1" customFormat="1" ht="15" customHeight="1">
      <c r="B12" s="317"/>
      <c r="C12" s="318"/>
      <c r="D12" s="316"/>
      <c r="E12" s="316"/>
      <c r="F12" s="316"/>
      <c r="G12" s="316"/>
      <c r="H12" s="316"/>
      <c r="I12" s="316"/>
      <c r="J12" s="316"/>
      <c r="K12" s="314"/>
    </row>
    <row r="13" s="1" customFormat="1" ht="15" customHeight="1">
      <c r="B13" s="317"/>
      <c r="C13" s="318"/>
      <c r="D13" s="319" t="s">
        <v>1068</v>
      </c>
      <c r="E13" s="316"/>
      <c r="F13" s="316"/>
      <c r="G13" s="316"/>
      <c r="H13" s="316"/>
      <c r="I13" s="316"/>
      <c r="J13" s="316"/>
      <c r="K13" s="314"/>
    </row>
    <row r="14" s="1" customFormat="1" ht="12.75" customHeight="1">
      <c r="B14" s="317"/>
      <c r="C14" s="318"/>
      <c r="D14" s="318"/>
      <c r="E14" s="318"/>
      <c r="F14" s="318"/>
      <c r="G14" s="318"/>
      <c r="H14" s="318"/>
      <c r="I14" s="318"/>
      <c r="J14" s="318"/>
      <c r="K14" s="314"/>
    </row>
    <row r="15" s="1" customFormat="1" ht="15" customHeight="1">
      <c r="B15" s="317"/>
      <c r="C15" s="318"/>
      <c r="D15" s="316" t="s">
        <v>1069</v>
      </c>
      <c r="E15" s="316"/>
      <c r="F15" s="316"/>
      <c r="G15" s="316"/>
      <c r="H15" s="316"/>
      <c r="I15" s="316"/>
      <c r="J15" s="316"/>
      <c r="K15" s="314"/>
    </row>
    <row r="16" s="1" customFormat="1" ht="15" customHeight="1">
      <c r="B16" s="317"/>
      <c r="C16" s="318"/>
      <c r="D16" s="316" t="s">
        <v>1070</v>
      </c>
      <c r="E16" s="316"/>
      <c r="F16" s="316"/>
      <c r="G16" s="316"/>
      <c r="H16" s="316"/>
      <c r="I16" s="316"/>
      <c r="J16" s="316"/>
      <c r="K16" s="314"/>
    </row>
    <row r="17" s="1" customFormat="1" ht="15" customHeight="1">
      <c r="B17" s="317"/>
      <c r="C17" s="318"/>
      <c r="D17" s="316" t="s">
        <v>1071</v>
      </c>
      <c r="E17" s="316"/>
      <c r="F17" s="316"/>
      <c r="G17" s="316"/>
      <c r="H17" s="316"/>
      <c r="I17" s="316"/>
      <c r="J17" s="316"/>
      <c r="K17" s="314"/>
    </row>
    <row r="18" s="1" customFormat="1" ht="15" customHeight="1">
      <c r="B18" s="317"/>
      <c r="C18" s="318"/>
      <c r="D18" s="318"/>
      <c r="E18" s="320" t="s">
        <v>85</v>
      </c>
      <c r="F18" s="316" t="s">
        <v>1072</v>
      </c>
      <c r="G18" s="316"/>
      <c r="H18" s="316"/>
      <c r="I18" s="316"/>
      <c r="J18" s="316"/>
      <c r="K18" s="314"/>
    </row>
    <row r="19" s="1" customFormat="1" ht="15" customHeight="1">
      <c r="B19" s="317"/>
      <c r="C19" s="318"/>
      <c r="D19" s="318"/>
      <c r="E19" s="320" t="s">
        <v>79</v>
      </c>
      <c r="F19" s="316" t="s">
        <v>1073</v>
      </c>
      <c r="G19" s="316"/>
      <c r="H19" s="316"/>
      <c r="I19" s="316"/>
      <c r="J19" s="316"/>
      <c r="K19" s="314"/>
    </row>
    <row r="20" s="1" customFormat="1" ht="15" customHeight="1">
      <c r="B20" s="317"/>
      <c r="C20" s="318"/>
      <c r="D20" s="318"/>
      <c r="E20" s="320" t="s">
        <v>1074</v>
      </c>
      <c r="F20" s="316" t="s">
        <v>1075</v>
      </c>
      <c r="G20" s="316"/>
      <c r="H20" s="316"/>
      <c r="I20" s="316"/>
      <c r="J20" s="316"/>
      <c r="K20" s="314"/>
    </row>
    <row r="21" s="1" customFormat="1" ht="15" customHeight="1">
      <c r="B21" s="317"/>
      <c r="C21" s="318"/>
      <c r="D21" s="318"/>
      <c r="E21" s="320" t="s">
        <v>87</v>
      </c>
      <c r="F21" s="316" t="s">
        <v>88</v>
      </c>
      <c r="G21" s="316"/>
      <c r="H21" s="316"/>
      <c r="I21" s="316"/>
      <c r="J21" s="316"/>
      <c r="K21" s="314"/>
    </row>
    <row r="22" s="1" customFormat="1" ht="15" customHeight="1">
      <c r="B22" s="317"/>
      <c r="C22" s="318"/>
      <c r="D22" s="318"/>
      <c r="E22" s="320" t="s">
        <v>1076</v>
      </c>
      <c r="F22" s="316" t="s">
        <v>1077</v>
      </c>
      <c r="G22" s="316"/>
      <c r="H22" s="316"/>
      <c r="I22" s="316"/>
      <c r="J22" s="316"/>
      <c r="K22" s="314"/>
    </row>
    <row r="23" s="1" customFormat="1" ht="15" customHeight="1">
      <c r="B23" s="317"/>
      <c r="C23" s="318"/>
      <c r="D23" s="318"/>
      <c r="E23" s="320" t="s">
        <v>1078</v>
      </c>
      <c r="F23" s="316" t="s">
        <v>1079</v>
      </c>
      <c r="G23" s="316"/>
      <c r="H23" s="316"/>
      <c r="I23" s="316"/>
      <c r="J23" s="316"/>
      <c r="K23" s="314"/>
    </row>
    <row r="24" s="1" customFormat="1" ht="12.75" customHeight="1">
      <c r="B24" s="317"/>
      <c r="C24" s="318"/>
      <c r="D24" s="318"/>
      <c r="E24" s="318"/>
      <c r="F24" s="318"/>
      <c r="G24" s="318"/>
      <c r="H24" s="318"/>
      <c r="I24" s="318"/>
      <c r="J24" s="318"/>
      <c r="K24" s="314"/>
    </row>
    <row r="25" s="1" customFormat="1" ht="15" customHeight="1">
      <c r="B25" s="317"/>
      <c r="C25" s="316" t="s">
        <v>1080</v>
      </c>
      <c r="D25" s="316"/>
      <c r="E25" s="316"/>
      <c r="F25" s="316"/>
      <c r="G25" s="316"/>
      <c r="H25" s="316"/>
      <c r="I25" s="316"/>
      <c r="J25" s="316"/>
      <c r="K25" s="314"/>
    </row>
    <row r="26" s="1" customFormat="1" ht="15" customHeight="1">
      <c r="B26" s="317"/>
      <c r="C26" s="316" t="s">
        <v>1081</v>
      </c>
      <c r="D26" s="316"/>
      <c r="E26" s="316"/>
      <c r="F26" s="316"/>
      <c r="G26" s="316"/>
      <c r="H26" s="316"/>
      <c r="I26" s="316"/>
      <c r="J26" s="316"/>
      <c r="K26" s="314"/>
    </row>
    <row r="27" s="1" customFormat="1" ht="15" customHeight="1">
      <c r="B27" s="317"/>
      <c r="C27" s="316"/>
      <c r="D27" s="316" t="s">
        <v>1082</v>
      </c>
      <c r="E27" s="316"/>
      <c r="F27" s="316"/>
      <c r="G27" s="316"/>
      <c r="H27" s="316"/>
      <c r="I27" s="316"/>
      <c r="J27" s="316"/>
      <c r="K27" s="314"/>
    </row>
    <row r="28" s="1" customFormat="1" ht="15" customHeight="1">
      <c r="B28" s="317"/>
      <c r="C28" s="318"/>
      <c r="D28" s="316" t="s">
        <v>1083</v>
      </c>
      <c r="E28" s="316"/>
      <c r="F28" s="316"/>
      <c r="G28" s="316"/>
      <c r="H28" s="316"/>
      <c r="I28" s="316"/>
      <c r="J28" s="316"/>
      <c r="K28" s="314"/>
    </row>
    <row r="29" s="1" customFormat="1" ht="12.75" customHeight="1">
      <c r="B29" s="317"/>
      <c r="C29" s="318"/>
      <c r="D29" s="318"/>
      <c r="E29" s="318"/>
      <c r="F29" s="318"/>
      <c r="G29" s="318"/>
      <c r="H29" s="318"/>
      <c r="I29" s="318"/>
      <c r="J29" s="318"/>
      <c r="K29" s="314"/>
    </row>
    <row r="30" s="1" customFormat="1" ht="15" customHeight="1">
      <c r="B30" s="317"/>
      <c r="C30" s="318"/>
      <c r="D30" s="316" t="s">
        <v>1084</v>
      </c>
      <c r="E30" s="316"/>
      <c r="F30" s="316"/>
      <c r="G30" s="316"/>
      <c r="H30" s="316"/>
      <c r="I30" s="316"/>
      <c r="J30" s="316"/>
      <c r="K30" s="314"/>
    </row>
    <row r="31" s="1" customFormat="1" ht="15" customHeight="1">
      <c r="B31" s="317"/>
      <c r="C31" s="318"/>
      <c r="D31" s="316" t="s">
        <v>1085</v>
      </c>
      <c r="E31" s="316"/>
      <c r="F31" s="316"/>
      <c r="G31" s="316"/>
      <c r="H31" s="316"/>
      <c r="I31" s="316"/>
      <c r="J31" s="316"/>
      <c r="K31" s="314"/>
    </row>
    <row r="32" s="1" customFormat="1" ht="12.75" customHeight="1">
      <c r="B32" s="317"/>
      <c r="C32" s="318"/>
      <c r="D32" s="318"/>
      <c r="E32" s="318"/>
      <c r="F32" s="318"/>
      <c r="G32" s="318"/>
      <c r="H32" s="318"/>
      <c r="I32" s="318"/>
      <c r="J32" s="318"/>
      <c r="K32" s="314"/>
    </row>
    <row r="33" s="1" customFormat="1" ht="15" customHeight="1">
      <c r="B33" s="317"/>
      <c r="C33" s="318"/>
      <c r="D33" s="316" t="s">
        <v>1086</v>
      </c>
      <c r="E33" s="316"/>
      <c r="F33" s="316"/>
      <c r="G33" s="316"/>
      <c r="H33" s="316"/>
      <c r="I33" s="316"/>
      <c r="J33" s="316"/>
      <c r="K33" s="314"/>
    </row>
    <row r="34" s="1" customFormat="1" ht="15" customHeight="1">
      <c r="B34" s="317"/>
      <c r="C34" s="318"/>
      <c r="D34" s="316" t="s">
        <v>1087</v>
      </c>
      <c r="E34" s="316"/>
      <c r="F34" s="316"/>
      <c r="G34" s="316"/>
      <c r="H34" s="316"/>
      <c r="I34" s="316"/>
      <c r="J34" s="316"/>
      <c r="K34" s="314"/>
    </row>
    <row r="35" s="1" customFormat="1" ht="15" customHeight="1">
      <c r="B35" s="317"/>
      <c r="C35" s="318"/>
      <c r="D35" s="316" t="s">
        <v>1088</v>
      </c>
      <c r="E35" s="316"/>
      <c r="F35" s="316"/>
      <c r="G35" s="316"/>
      <c r="H35" s="316"/>
      <c r="I35" s="316"/>
      <c r="J35" s="316"/>
      <c r="K35" s="314"/>
    </row>
    <row r="36" s="1" customFormat="1" ht="15" customHeight="1">
      <c r="B36" s="317"/>
      <c r="C36" s="318"/>
      <c r="D36" s="316"/>
      <c r="E36" s="319" t="s">
        <v>128</v>
      </c>
      <c r="F36" s="316"/>
      <c r="G36" s="316" t="s">
        <v>1089</v>
      </c>
      <c r="H36" s="316"/>
      <c r="I36" s="316"/>
      <c r="J36" s="316"/>
      <c r="K36" s="314"/>
    </row>
    <row r="37" s="1" customFormat="1" ht="30.75" customHeight="1">
      <c r="B37" s="317"/>
      <c r="C37" s="318"/>
      <c r="D37" s="316"/>
      <c r="E37" s="319" t="s">
        <v>1090</v>
      </c>
      <c r="F37" s="316"/>
      <c r="G37" s="316" t="s">
        <v>1091</v>
      </c>
      <c r="H37" s="316"/>
      <c r="I37" s="316"/>
      <c r="J37" s="316"/>
      <c r="K37" s="314"/>
    </row>
    <row r="38" s="1" customFormat="1" ht="15" customHeight="1">
      <c r="B38" s="317"/>
      <c r="C38" s="318"/>
      <c r="D38" s="316"/>
      <c r="E38" s="319" t="s">
        <v>53</v>
      </c>
      <c r="F38" s="316"/>
      <c r="G38" s="316" t="s">
        <v>1092</v>
      </c>
      <c r="H38" s="316"/>
      <c r="I38" s="316"/>
      <c r="J38" s="316"/>
      <c r="K38" s="314"/>
    </row>
    <row r="39" s="1" customFormat="1" ht="15" customHeight="1">
      <c r="B39" s="317"/>
      <c r="C39" s="318"/>
      <c r="D39" s="316"/>
      <c r="E39" s="319" t="s">
        <v>54</v>
      </c>
      <c r="F39" s="316"/>
      <c r="G39" s="316" t="s">
        <v>1093</v>
      </c>
      <c r="H39" s="316"/>
      <c r="I39" s="316"/>
      <c r="J39" s="316"/>
      <c r="K39" s="314"/>
    </row>
    <row r="40" s="1" customFormat="1" ht="15" customHeight="1">
      <c r="B40" s="317"/>
      <c r="C40" s="318"/>
      <c r="D40" s="316"/>
      <c r="E40" s="319" t="s">
        <v>129</v>
      </c>
      <c r="F40" s="316"/>
      <c r="G40" s="316" t="s">
        <v>1094</v>
      </c>
      <c r="H40" s="316"/>
      <c r="I40" s="316"/>
      <c r="J40" s="316"/>
      <c r="K40" s="314"/>
    </row>
    <row r="41" s="1" customFormat="1" ht="15" customHeight="1">
      <c r="B41" s="317"/>
      <c r="C41" s="318"/>
      <c r="D41" s="316"/>
      <c r="E41" s="319" t="s">
        <v>130</v>
      </c>
      <c r="F41" s="316"/>
      <c r="G41" s="316" t="s">
        <v>1095</v>
      </c>
      <c r="H41" s="316"/>
      <c r="I41" s="316"/>
      <c r="J41" s="316"/>
      <c r="K41" s="314"/>
    </row>
    <row r="42" s="1" customFormat="1" ht="15" customHeight="1">
      <c r="B42" s="317"/>
      <c r="C42" s="318"/>
      <c r="D42" s="316"/>
      <c r="E42" s="319" t="s">
        <v>1096</v>
      </c>
      <c r="F42" s="316"/>
      <c r="G42" s="316" t="s">
        <v>1097</v>
      </c>
      <c r="H42" s="316"/>
      <c r="I42" s="316"/>
      <c r="J42" s="316"/>
      <c r="K42" s="314"/>
    </row>
    <row r="43" s="1" customFormat="1" ht="15" customHeight="1">
      <c r="B43" s="317"/>
      <c r="C43" s="318"/>
      <c r="D43" s="316"/>
      <c r="E43" s="319"/>
      <c r="F43" s="316"/>
      <c r="G43" s="316" t="s">
        <v>1098</v>
      </c>
      <c r="H43" s="316"/>
      <c r="I43" s="316"/>
      <c r="J43" s="316"/>
      <c r="K43" s="314"/>
    </row>
    <row r="44" s="1" customFormat="1" ht="15" customHeight="1">
      <c r="B44" s="317"/>
      <c r="C44" s="318"/>
      <c r="D44" s="316"/>
      <c r="E44" s="319" t="s">
        <v>1099</v>
      </c>
      <c r="F44" s="316"/>
      <c r="G44" s="316" t="s">
        <v>1100</v>
      </c>
      <c r="H44" s="316"/>
      <c r="I44" s="316"/>
      <c r="J44" s="316"/>
      <c r="K44" s="314"/>
    </row>
    <row r="45" s="1" customFormat="1" ht="15" customHeight="1">
      <c r="B45" s="317"/>
      <c r="C45" s="318"/>
      <c r="D45" s="316"/>
      <c r="E45" s="319" t="s">
        <v>132</v>
      </c>
      <c r="F45" s="316"/>
      <c r="G45" s="316" t="s">
        <v>1101</v>
      </c>
      <c r="H45" s="316"/>
      <c r="I45" s="316"/>
      <c r="J45" s="316"/>
      <c r="K45" s="314"/>
    </row>
    <row r="46" s="1" customFormat="1" ht="12.75" customHeight="1">
      <c r="B46" s="317"/>
      <c r="C46" s="318"/>
      <c r="D46" s="316"/>
      <c r="E46" s="316"/>
      <c r="F46" s="316"/>
      <c r="G46" s="316"/>
      <c r="H46" s="316"/>
      <c r="I46" s="316"/>
      <c r="J46" s="316"/>
      <c r="K46" s="314"/>
    </row>
    <row r="47" s="1" customFormat="1" ht="15" customHeight="1">
      <c r="B47" s="317"/>
      <c r="C47" s="318"/>
      <c r="D47" s="316" t="s">
        <v>1102</v>
      </c>
      <c r="E47" s="316"/>
      <c r="F47" s="316"/>
      <c r="G47" s="316"/>
      <c r="H47" s="316"/>
      <c r="I47" s="316"/>
      <c r="J47" s="316"/>
      <c r="K47" s="314"/>
    </row>
    <row r="48" s="1" customFormat="1" ht="15" customHeight="1">
      <c r="B48" s="317"/>
      <c r="C48" s="318"/>
      <c r="D48" s="318"/>
      <c r="E48" s="316" t="s">
        <v>1103</v>
      </c>
      <c r="F48" s="316"/>
      <c r="G48" s="316"/>
      <c r="H48" s="316"/>
      <c r="I48" s="316"/>
      <c r="J48" s="316"/>
      <c r="K48" s="314"/>
    </row>
    <row r="49" s="1" customFormat="1" ht="15" customHeight="1">
      <c r="B49" s="317"/>
      <c r="C49" s="318"/>
      <c r="D49" s="318"/>
      <c r="E49" s="316" t="s">
        <v>1104</v>
      </c>
      <c r="F49" s="316"/>
      <c r="G49" s="316"/>
      <c r="H49" s="316"/>
      <c r="I49" s="316"/>
      <c r="J49" s="316"/>
      <c r="K49" s="314"/>
    </row>
    <row r="50" s="1" customFormat="1" ht="15" customHeight="1">
      <c r="B50" s="317"/>
      <c r="C50" s="318"/>
      <c r="D50" s="318"/>
      <c r="E50" s="316" t="s">
        <v>1105</v>
      </c>
      <c r="F50" s="316"/>
      <c r="G50" s="316"/>
      <c r="H50" s="316"/>
      <c r="I50" s="316"/>
      <c r="J50" s="316"/>
      <c r="K50" s="314"/>
    </row>
    <row r="51" s="1" customFormat="1" ht="15" customHeight="1">
      <c r="B51" s="317"/>
      <c r="C51" s="318"/>
      <c r="D51" s="316" t="s">
        <v>1106</v>
      </c>
      <c r="E51" s="316"/>
      <c r="F51" s="316"/>
      <c r="G51" s="316"/>
      <c r="H51" s="316"/>
      <c r="I51" s="316"/>
      <c r="J51" s="316"/>
      <c r="K51" s="314"/>
    </row>
    <row r="52" s="1" customFormat="1" ht="25.5" customHeight="1">
      <c r="B52" s="312"/>
      <c r="C52" s="313" t="s">
        <v>1107</v>
      </c>
      <c r="D52" s="313"/>
      <c r="E52" s="313"/>
      <c r="F52" s="313"/>
      <c r="G52" s="313"/>
      <c r="H52" s="313"/>
      <c r="I52" s="313"/>
      <c r="J52" s="313"/>
      <c r="K52" s="314"/>
    </row>
    <row r="53" s="1" customFormat="1" ht="5.25" customHeight="1">
      <c r="B53" s="312"/>
      <c r="C53" s="315"/>
      <c r="D53" s="315"/>
      <c r="E53" s="315"/>
      <c r="F53" s="315"/>
      <c r="G53" s="315"/>
      <c r="H53" s="315"/>
      <c r="I53" s="315"/>
      <c r="J53" s="315"/>
      <c r="K53" s="314"/>
    </row>
    <row r="54" s="1" customFormat="1" ht="15" customHeight="1">
      <c r="B54" s="312"/>
      <c r="C54" s="316" t="s">
        <v>1108</v>
      </c>
      <c r="D54" s="316"/>
      <c r="E54" s="316"/>
      <c r="F54" s="316"/>
      <c r="G54" s="316"/>
      <c r="H54" s="316"/>
      <c r="I54" s="316"/>
      <c r="J54" s="316"/>
      <c r="K54" s="314"/>
    </row>
    <row r="55" s="1" customFormat="1" ht="15" customHeight="1">
      <c r="B55" s="312"/>
      <c r="C55" s="316" t="s">
        <v>1109</v>
      </c>
      <c r="D55" s="316"/>
      <c r="E55" s="316"/>
      <c r="F55" s="316"/>
      <c r="G55" s="316"/>
      <c r="H55" s="316"/>
      <c r="I55" s="316"/>
      <c r="J55" s="316"/>
      <c r="K55" s="314"/>
    </row>
    <row r="56" s="1" customFormat="1" ht="12.75" customHeight="1">
      <c r="B56" s="312"/>
      <c r="C56" s="316"/>
      <c r="D56" s="316"/>
      <c r="E56" s="316"/>
      <c r="F56" s="316"/>
      <c r="G56" s="316"/>
      <c r="H56" s="316"/>
      <c r="I56" s="316"/>
      <c r="J56" s="316"/>
      <c r="K56" s="314"/>
    </row>
    <row r="57" s="1" customFormat="1" ht="15" customHeight="1">
      <c r="B57" s="312"/>
      <c r="C57" s="316" t="s">
        <v>1110</v>
      </c>
      <c r="D57" s="316"/>
      <c r="E57" s="316"/>
      <c r="F57" s="316"/>
      <c r="G57" s="316"/>
      <c r="H57" s="316"/>
      <c r="I57" s="316"/>
      <c r="J57" s="316"/>
      <c r="K57" s="314"/>
    </row>
    <row r="58" s="1" customFormat="1" ht="15" customHeight="1">
      <c r="B58" s="312"/>
      <c r="C58" s="318"/>
      <c r="D58" s="316" t="s">
        <v>1111</v>
      </c>
      <c r="E58" s="316"/>
      <c r="F58" s="316"/>
      <c r="G58" s="316"/>
      <c r="H58" s="316"/>
      <c r="I58" s="316"/>
      <c r="J58" s="316"/>
      <c r="K58" s="314"/>
    </row>
    <row r="59" s="1" customFormat="1" ht="15" customHeight="1">
      <c r="B59" s="312"/>
      <c r="C59" s="318"/>
      <c r="D59" s="316" t="s">
        <v>1112</v>
      </c>
      <c r="E59" s="316"/>
      <c r="F59" s="316"/>
      <c r="G59" s="316"/>
      <c r="H59" s="316"/>
      <c r="I59" s="316"/>
      <c r="J59" s="316"/>
      <c r="K59" s="314"/>
    </row>
    <row r="60" s="1" customFormat="1" ht="15" customHeight="1">
      <c r="B60" s="312"/>
      <c r="C60" s="318"/>
      <c r="D60" s="316" t="s">
        <v>1113</v>
      </c>
      <c r="E60" s="316"/>
      <c r="F60" s="316"/>
      <c r="G60" s="316"/>
      <c r="H60" s="316"/>
      <c r="I60" s="316"/>
      <c r="J60" s="316"/>
      <c r="K60" s="314"/>
    </row>
    <row r="61" s="1" customFormat="1" ht="15" customHeight="1">
      <c r="B61" s="312"/>
      <c r="C61" s="318"/>
      <c r="D61" s="316" t="s">
        <v>1114</v>
      </c>
      <c r="E61" s="316"/>
      <c r="F61" s="316"/>
      <c r="G61" s="316"/>
      <c r="H61" s="316"/>
      <c r="I61" s="316"/>
      <c r="J61" s="316"/>
      <c r="K61" s="314"/>
    </row>
    <row r="62" s="1" customFormat="1" ht="15" customHeight="1">
      <c r="B62" s="312"/>
      <c r="C62" s="318"/>
      <c r="D62" s="321" t="s">
        <v>1115</v>
      </c>
      <c r="E62" s="321"/>
      <c r="F62" s="321"/>
      <c r="G62" s="321"/>
      <c r="H62" s="321"/>
      <c r="I62" s="321"/>
      <c r="J62" s="321"/>
      <c r="K62" s="314"/>
    </row>
    <row r="63" s="1" customFormat="1" ht="15" customHeight="1">
      <c r="B63" s="312"/>
      <c r="C63" s="318"/>
      <c r="D63" s="316" t="s">
        <v>1116</v>
      </c>
      <c r="E63" s="316"/>
      <c r="F63" s="316"/>
      <c r="G63" s="316"/>
      <c r="H63" s="316"/>
      <c r="I63" s="316"/>
      <c r="J63" s="316"/>
      <c r="K63" s="314"/>
    </row>
    <row r="64" s="1" customFormat="1" ht="12.75" customHeight="1">
      <c r="B64" s="312"/>
      <c r="C64" s="318"/>
      <c r="D64" s="318"/>
      <c r="E64" s="322"/>
      <c r="F64" s="318"/>
      <c r="G64" s="318"/>
      <c r="H64" s="318"/>
      <c r="I64" s="318"/>
      <c r="J64" s="318"/>
      <c r="K64" s="314"/>
    </row>
    <row r="65" s="1" customFormat="1" ht="15" customHeight="1">
      <c r="B65" s="312"/>
      <c r="C65" s="318"/>
      <c r="D65" s="316" t="s">
        <v>1117</v>
      </c>
      <c r="E65" s="316"/>
      <c r="F65" s="316"/>
      <c r="G65" s="316"/>
      <c r="H65" s="316"/>
      <c r="I65" s="316"/>
      <c r="J65" s="316"/>
      <c r="K65" s="314"/>
    </row>
    <row r="66" s="1" customFormat="1" ht="15" customHeight="1">
      <c r="B66" s="312"/>
      <c r="C66" s="318"/>
      <c r="D66" s="321" t="s">
        <v>1118</v>
      </c>
      <c r="E66" s="321"/>
      <c r="F66" s="321"/>
      <c r="G66" s="321"/>
      <c r="H66" s="321"/>
      <c r="I66" s="321"/>
      <c r="J66" s="321"/>
      <c r="K66" s="314"/>
    </row>
    <row r="67" s="1" customFormat="1" ht="15" customHeight="1">
      <c r="B67" s="312"/>
      <c r="C67" s="318"/>
      <c r="D67" s="316" t="s">
        <v>1119</v>
      </c>
      <c r="E67" s="316"/>
      <c r="F67" s="316"/>
      <c r="G67" s="316"/>
      <c r="H67" s="316"/>
      <c r="I67" s="316"/>
      <c r="J67" s="316"/>
      <c r="K67" s="314"/>
    </row>
    <row r="68" s="1" customFormat="1" ht="15" customHeight="1">
      <c r="B68" s="312"/>
      <c r="C68" s="318"/>
      <c r="D68" s="316" t="s">
        <v>1120</v>
      </c>
      <c r="E68" s="316"/>
      <c r="F68" s="316"/>
      <c r="G68" s="316"/>
      <c r="H68" s="316"/>
      <c r="I68" s="316"/>
      <c r="J68" s="316"/>
      <c r="K68" s="314"/>
    </row>
    <row r="69" s="1" customFormat="1" ht="15" customHeight="1">
      <c r="B69" s="312"/>
      <c r="C69" s="318"/>
      <c r="D69" s="316" t="s">
        <v>1121</v>
      </c>
      <c r="E69" s="316"/>
      <c r="F69" s="316"/>
      <c r="G69" s="316"/>
      <c r="H69" s="316"/>
      <c r="I69" s="316"/>
      <c r="J69" s="316"/>
      <c r="K69" s="314"/>
    </row>
    <row r="70" s="1" customFormat="1" ht="15" customHeight="1">
      <c r="B70" s="312"/>
      <c r="C70" s="318"/>
      <c r="D70" s="316" t="s">
        <v>1122</v>
      </c>
      <c r="E70" s="316"/>
      <c r="F70" s="316"/>
      <c r="G70" s="316"/>
      <c r="H70" s="316"/>
      <c r="I70" s="316"/>
      <c r="J70" s="316"/>
      <c r="K70" s="314"/>
    </row>
    <row r="71" s="1" customFormat="1" ht="12.75" customHeight="1">
      <c r="B71" s="323"/>
      <c r="C71" s="324"/>
      <c r="D71" s="324"/>
      <c r="E71" s="324"/>
      <c r="F71" s="324"/>
      <c r="G71" s="324"/>
      <c r="H71" s="324"/>
      <c r="I71" s="324"/>
      <c r="J71" s="324"/>
      <c r="K71" s="325"/>
    </row>
    <row r="72" s="1" customFormat="1" ht="18.75" customHeight="1">
      <c r="B72" s="326"/>
      <c r="C72" s="326"/>
      <c r="D72" s="326"/>
      <c r="E72" s="326"/>
      <c r="F72" s="326"/>
      <c r="G72" s="326"/>
      <c r="H72" s="326"/>
      <c r="I72" s="326"/>
      <c r="J72" s="326"/>
      <c r="K72" s="327"/>
    </row>
    <row r="73" s="1" customFormat="1" ht="18.75" customHeight="1">
      <c r="B73" s="327"/>
      <c r="C73" s="327"/>
      <c r="D73" s="327"/>
      <c r="E73" s="327"/>
      <c r="F73" s="327"/>
      <c r="G73" s="327"/>
      <c r="H73" s="327"/>
      <c r="I73" s="327"/>
      <c r="J73" s="327"/>
      <c r="K73" s="327"/>
    </row>
    <row r="74" s="1" customFormat="1" ht="7.5" customHeight="1">
      <c r="B74" s="328"/>
      <c r="C74" s="329"/>
      <c r="D74" s="329"/>
      <c r="E74" s="329"/>
      <c r="F74" s="329"/>
      <c r="G74" s="329"/>
      <c r="H74" s="329"/>
      <c r="I74" s="329"/>
      <c r="J74" s="329"/>
      <c r="K74" s="330"/>
    </row>
    <row r="75" s="1" customFormat="1" ht="45" customHeight="1">
      <c r="B75" s="331"/>
      <c r="C75" s="332" t="s">
        <v>1123</v>
      </c>
      <c r="D75" s="332"/>
      <c r="E75" s="332"/>
      <c r="F75" s="332"/>
      <c r="G75" s="332"/>
      <c r="H75" s="332"/>
      <c r="I75" s="332"/>
      <c r="J75" s="332"/>
      <c r="K75" s="333"/>
    </row>
    <row r="76" s="1" customFormat="1" ht="17.25" customHeight="1">
      <c r="B76" s="331"/>
      <c r="C76" s="334" t="s">
        <v>1124</v>
      </c>
      <c r="D76" s="334"/>
      <c r="E76" s="334"/>
      <c r="F76" s="334" t="s">
        <v>1125</v>
      </c>
      <c r="G76" s="335"/>
      <c r="H76" s="334" t="s">
        <v>54</v>
      </c>
      <c r="I76" s="334" t="s">
        <v>57</v>
      </c>
      <c r="J76" s="334" t="s">
        <v>1126</v>
      </c>
      <c r="K76" s="333"/>
    </row>
    <row r="77" s="1" customFormat="1" ht="17.25" customHeight="1">
      <c r="B77" s="331"/>
      <c r="C77" s="336" t="s">
        <v>1127</v>
      </c>
      <c r="D77" s="336"/>
      <c r="E77" s="336"/>
      <c r="F77" s="337" t="s">
        <v>1128</v>
      </c>
      <c r="G77" s="338"/>
      <c r="H77" s="336"/>
      <c r="I77" s="336"/>
      <c r="J77" s="336" t="s">
        <v>1129</v>
      </c>
      <c r="K77" s="333"/>
    </row>
    <row r="78" s="1" customFormat="1" ht="5.25" customHeight="1">
      <c r="B78" s="331"/>
      <c r="C78" s="339"/>
      <c r="D78" s="339"/>
      <c r="E78" s="339"/>
      <c r="F78" s="339"/>
      <c r="G78" s="340"/>
      <c r="H78" s="339"/>
      <c r="I78" s="339"/>
      <c r="J78" s="339"/>
      <c r="K78" s="333"/>
    </row>
    <row r="79" s="1" customFormat="1" ht="15" customHeight="1">
      <c r="B79" s="331"/>
      <c r="C79" s="319" t="s">
        <v>53</v>
      </c>
      <c r="D79" s="341"/>
      <c r="E79" s="341"/>
      <c r="F79" s="342" t="s">
        <v>1130</v>
      </c>
      <c r="G79" s="343"/>
      <c r="H79" s="319" t="s">
        <v>1131</v>
      </c>
      <c r="I79" s="319" t="s">
        <v>1132</v>
      </c>
      <c r="J79" s="319">
        <v>20</v>
      </c>
      <c r="K79" s="333"/>
    </row>
    <row r="80" s="1" customFormat="1" ht="15" customHeight="1">
      <c r="B80" s="331"/>
      <c r="C80" s="319" t="s">
        <v>1133</v>
      </c>
      <c r="D80" s="319"/>
      <c r="E80" s="319"/>
      <c r="F80" s="342" t="s">
        <v>1130</v>
      </c>
      <c r="G80" s="343"/>
      <c r="H80" s="319" t="s">
        <v>1134</v>
      </c>
      <c r="I80" s="319" t="s">
        <v>1132</v>
      </c>
      <c r="J80" s="319">
        <v>120</v>
      </c>
      <c r="K80" s="333"/>
    </row>
    <row r="81" s="1" customFormat="1" ht="15" customHeight="1">
      <c r="B81" s="344"/>
      <c r="C81" s="319" t="s">
        <v>1135</v>
      </c>
      <c r="D81" s="319"/>
      <c r="E81" s="319"/>
      <c r="F81" s="342" t="s">
        <v>1136</v>
      </c>
      <c r="G81" s="343"/>
      <c r="H81" s="319" t="s">
        <v>1137</v>
      </c>
      <c r="I81" s="319" t="s">
        <v>1132</v>
      </c>
      <c r="J81" s="319">
        <v>50</v>
      </c>
      <c r="K81" s="333"/>
    </row>
    <row r="82" s="1" customFormat="1" ht="15" customHeight="1">
      <c r="B82" s="344"/>
      <c r="C82" s="319" t="s">
        <v>1138</v>
      </c>
      <c r="D82" s="319"/>
      <c r="E82" s="319"/>
      <c r="F82" s="342" t="s">
        <v>1130</v>
      </c>
      <c r="G82" s="343"/>
      <c r="H82" s="319" t="s">
        <v>1139</v>
      </c>
      <c r="I82" s="319" t="s">
        <v>1140</v>
      </c>
      <c r="J82" s="319"/>
      <c r="K82" s="333"/>
    </row>
    <row r="83" s="1" customFormat="1" ht="15" customHeight="1">
      <c r="B83" s="344"/>
      <c r="C83" s="345" t="s">
        <v>1141</v>
      </c>
      <c r="D83" s="345"/>
      <c r="E83" s="345"/>
      <c r="F83" s="346" t="s">
        <v>1136</v>
      </c>
      <c r="G83" s="345"/>
      <c r="H83" s="345" t="s">
        <v>1142</v>
      </c>
      <c r="I83" s="345" t="s">
        <v>1132</v>
      </c>
      <c r="J83" s="345">
        <v>15</v>
      </c>
      <c r="K83" s="333"/>
    </row>
    <row r="84" s="1" customFormat="1" ht="15" customHeight="1">
      <c r="B84" s="344"/>
      <c r="C84" s="345" t="s">
        <v>1143</v>
      </c>
      <c r="D84" s="345"/>
      <c r="E84" s="345"/>
      <c r="F84" s="346" t="s">
        <v>1136</v>
      </c>
      <c r="G84" s="345"/>
      <c r="H84" s="345" t="s">
        <v>1144</v>
      </c>
      <c r="I84" s="345" t="s">
        <v>1132</v>
      </c>
      <c r="J84" s="345">
        <v>15</v>
      </c>
      <c r="K84" s="333"/>
    </row>
    <row r="85" s="1" customFormat="1" ht="15" customHeight="1">
      <c r="B85" s="344"/>
      <c r="C85" s="345" t="s">
        <v>1145</v>
      </c>
      <c r="D85" s="345"/>
      <c r="E85" s="345"/>
      <c r="F85" s="346" t="s">
        <v>1136</v>
      </c>
      <c r="G85" s="345"/>
      <c r="H85" s="345" t="s">
        <v>1146</v>
      </c>
      <c r="I85" s="345" t="s">
        <v>1132</v>
      </c>
      <c r="J85" s="345">
        <v>20</v>
      </c>
      <c r="K85" s="333"/>
    </row>
    <row r="86" s="1" customFormat="1" ht="15" customHeight="1">
      <c r="B86" s="344"/>
      <c r="C86" s="345" t="s">
        <v>1147</v>
      </c>
      <c r="D86" s="345"/>
      <c r="E86" s="345"/>
      <c r="F86" s="346" t="s">
        <v>1136</v>
      </c>
      <c r="G86" s="345"/>
      <c r="H86" s="345" t="s">
        <v>1148</v>
      </c>
      <c r="I86" s="345" t="s">
        <v>1132</v>
      </c>
      <c r="J86" s="345">
        <v>20</v>
      </c>
      <c r="K86" s="333"/>
    </row>
    <row r="87" s="1" customFormat="1" ht="15" customHeight="1">
      <c r="B87" s="344"/>
      <c r="C87" s="319" t="s">
        <v>1149</v>
      </c>
      <c r="D87" s="319"/>
      <c r="E87" s="319"/>
      <c r="F87" s="342" t="s">
        <v>1136</v>
      </c>
      <c r="G87" s="343"/>
      <c r="H87" s="319" t="s">
        <v>1150</v>
      </c>
      <c r="I87" s="319" t="s">
        <v>1132</v>
      </c>
      <c r="J87" s="319">
        <v>50</v>
      </c>
      <c r="K87" s="333"/>
    </row>
    <row r="88" s="1" customFormat="1" ht="15" customHeight="1">
      <c r="B88" s="344"/>
      <c r="C88" s="319" t="s">
        <v>1151</v>
      </c>
      <c r="D88" s="319"/>
      <c r="E88" s="319"/>
      <c r="F88" s="342" t="s">
        <v>1136</v>
      </c>
      <c r="G88" s="343"/>
      <c r="H88" s="319" t="s">
        <v>1152</v>
      </c>
      <c r="I88" s="319" t="s">
        <v>1132</v>
      </c>
      <c r="J88" s="319">
        <v>20</v>
      </c>
      <c r="K88" s="333"/>
    </row>
    <row r="89" s="1" customFormat="1" ht="15" customHeight="1">
      <c r="B89" s="344"/>
      <c r="C89" s="319" t="s">
        <v>1153</v>
      </c>
      <c r="D89" s="319"/>
      <c r="E89" s="319"/>
      <c r="F89" s="342" t="s">
        <v>1136</v>
      </c>
      <c r="G89" s="343"/>
      <c r="H89" s="319" t="s">
        <v>1154</v>
      </c>
      <c r="I89" s="319" t="s">
        <v>1132</v>
      </c>
      <c r="J89" s="319">
        <v>20</v>
      </c>
      <c r="K89" s="333"/>
    </row>
    <row r="90" s="1" customFormat="1" ht="15" customHeight="1">
      <c r="B90" s="344"/>
      <c r="C90" s="319" t="s">
        <v>1155</v>
      </c>
      <c r="D90" s="319"/>
      <c r="E90" s="319"/>
      <c r="F90" s="342" t="s">
        <v>1136</v>
      </c>
      <c r="G90" s="343"/>
      <c r="H90" s="319" t="s">
        <v>1156</v>
      </c>
      <c r="I90" s="319" t="s">
        <v>1132</v>
      </c>
      <c r="J90" s="319">
        <v>50</v>
      </c>
      <c r="K90" s="333"/>
    </row>
    <row r="91" s="1" customFormat="1" ht="15" customHeight="1">
      <c r="B91" s="344"/>
      <c r="C91" s="319" t="s">
        <v>1157</v>
      </c>
      <c r="D91" s="319"/>
      <c r="E91" s="319"/>
      <c r="F91" s="342" t="s">
        <v>1136</v>
      </c>
      <c r="G91" s="343"/>
      <c r="H91" s="319" t="s">
        <v>1157</v>
      </c>
      <c r="I91" s="319" t="s">
        <v>1132</v>
      </c>
      <c r="J91" s="319">
        <v>50</v>
      </c>
      <c r="K91" s="333"/>
    </row>
    <row r="92" s="1" customFormat="1" ht="15" customHeight="1">
      <c r="B92" s="344"/>
      <c r="C92" s="319" t="s">
        <v>1158</v>
      </c>
      <c r="D92" s="319"/>
      <c r="E92" s="319"/>
      <c r="F92" s="342" t="s">
        <v>1136</v>
      </c>
      <c r="G92" s="343"/>
      <c r="H92" s="319" t="s">
        <v>1159</v>
      </c>
      <c r="I92" s="319" t="s">
        <v>1132</v>
      </c>
      <c r="J92" s="319">
        <v>255</v>
      </c>
      <c r="K92" s="333"/>
    </row>
    <row r="93" s="1" customFormat="1" ht="15" customHeight="1">
      <c r="B93" s="344"/>
      <c r="C93" s="319" t="s">
        <v>1160</v>
      </c>
      <c r="D93" s="319"/>
      <c r="E93" s="319"/>
      <c r="F93" s="342" t="s">
        <v>1130</v>
      </c>
      <c r="G93" s="343"/>
      <c r="H93" s="319" t="s">
        <v>1161</v>
      </c>
      <c r="I93" s="319" t="s">
        <v>1162</v>
      </c>
      <c r="J93" s="319"/>
      <c r="K93" s="333"/>
    </row>
    <row r="94" s="1" customFormat="1" ht="15" customHeight="1">
      <c r="B94" s="344"/>
      <c r="C94" s="319" t="s">
        <v>1163</v>
      </c>
      <c r="D94" s="319"/>
      <c r="E94" s="319"/>
      <c r="F94" s="342" t="s">
        <v>1130</v>
      </c>
      <c r="G94" s="343"/>
      <c r="H94" s="319" t="s">
        <v>1164</v>
      </c>
      <c r="I94" s="319" t="s">
        <v>1165</v>
      </c>
      <c r="J94" s="319"/>
      <c r="K94" s="333"/>
    </row>
    <row r="95" s="1" customFormat="1" ht="15" customHeight="1">
      <c r="B95" s="344"/>
      <c r="C95" s="319" t="s">
        <v>1166</v>
      </c>
      <c r="D95" s="319"/>
      <c r="E95" s="319"/>
      <c r="F95" s="342" t="s">
        <v>1130</v>
      </c>
      <c r="G95" s="343"/>
      <c r="H95" s="319" t="s">
        <v>1166</v>
      </c>
      <c r="I95" s="319" t="s">
        <v>1165</v>
      </c>
      <c r="J95" s="319"/>
      <c r="K95" s="333"/>
    </row>
    <row r="96" s="1" customFormat="1" ht="15" customHeight="1">
      <c r="B96" s="344"/>
      <c r="C96" s="319" t="s">
        <v>38</v>
      </c>
      <c r="D96" s="319"/>
      <c r="E96" s="319"/>
      <c r="F96" s="342" t="s">
        <v>1130</v>
      </c>
      <c r="G96" s="343"/>
      <c r="H96" s="319" t="s">
        <v>1167</v>
      </c>
      <c r="I96" s="319" t="s">
        <v>1165</v>
      </c>
      <c r="J96" s="319"/>
      <c r="K96" s="333"/>
    </row>
    <row r="97" s="1" customFormat="1" ht="15" customHeight="1">
      <c r="B97" s="344"/>
      <c r="C97" s="319" t="s">
        <v>48</v>
      </c>
      <c r="D97" s="319"/>
      <c r="E97" s="319"/>
      <c r="F97" s="342" t="s">
        <v>1130</v>
      </c>
      <c r="G97" s="343"/>
      <c r="H97" s="319" t="s">
        <v>1168</v>
      </c>
      <c r="I97" s="319" t="s">
        <v>1165</v>
      </c>
      <c r="J97" s="319"/>
      <c r="K97" s="333"/>
    </row>
    <row r="98" s="1" customFormat="1" ht="15" customHeight="1">
      <c r="B98" s="347"/>
      <c r="C98" s="348"/>
      <c r="D98" s="348"/>
      <c r="E98" s="348"/>
      <c r="F98" s="348"/>
      <c r="G98" s="348"/>
      <c r="H98" s="348"/>
      <c r="I98" s="348"/>
      <c r="J98" s="348"/>
      <c r="K98" s="349"/>
    </row>
    <row r="99" s="1" customFormat="1" ht="18.75" customHeight="1">
      <c r="B99" s="350"/>
      <c r="C99" s="351"/>
      <c r="D99" s="351"/>
      <c r="E99" s="351"/>
      <c r="F99" s="351"/>
      <c r="G99" s="351"/>
      <c r="H99" s="351"/>
      <c r="I99" s="351"/>
      <c r="J99" s="351"/>
      <c r="K99" s="350"/>
    </row>
    <row r="100" s="1" customFormat="1" ht="18.75" customHeight="1">
      <c r="B100" s="327"/>
      <c r="C100" s="327"/>
      <c r="D100" s="327"/>
      <c r="E100" s="327"/>
      <c r="F100" s="327"/>
      <c r="G100" s="327"/>
      <c r="H100" s="327"/>
      <c r="I100" s="327"/>
      <c r="J100" s="327"/>
      <c r="K100" s="327"/>
    </row>
    <row r="101" s="1" customFormat="1" ht="7.5" customHeight="1">
      <c r="B101" s="328"/>
      <c r="C101" s="329"/>
      <c r="D101" s="329"/>
      <c r="E101" s="329"/>
      <c r="F101" s="329"/>
      <c r="G101" s="329"/>
      <c r="H101" s="329"/>
      <c r="I101" s="329"/>
      <c r="J101" s="329"/>
      <c r="K101" s="330"/>
    </row>
    <row r="102" s="1" customFormat="1" ht="45" customHeight="1">
      <c r="B102" s="331"/>
      <c r="C102" s="332" t="s">
        <v>1169</v>
      </c>
      <c r="D102" s="332"/>
      <c r="E102" s="332"/>
      <c r="F102" s="332"/>
      <c r="G102" s="332"/>
      <c r="H102" s="332"/>
      <c r="I102" s="332"/>
      <c r="J102" s="332"/>
      <c r="K102" s="333"/>
    </row>
    <row r="103" s="1" customFormat="1" ht="17.25" customHeight="1">
      <c r="B103" s="331"/>
      <c r="C103" s="334" t="s">
        <v>1124</v>
      </c>
      <c r="D103" s="334"/>
      <c r="E103" s="334"/>
      <c r="F103" s="334" t="s">
        <v>1125</v>
      </c>
      <c r="G103" s="335"/>
      <c r="H103" s="334" t="s">
        <v>54</v>
      </c>
      <c r="I103" s="334" t="s">
        <v>57</v>
      </c>
      <c r="J103" s="334" t="s">
        <v>1126</v>
      </c>
      <c r="K103" s="333"/>
    </row>
    <row r="104" s="1" customFormat="1" ht="17.25" customHeight="1">
      <c r="B104" s="331"/>
      <c r="C104" s="336" t="s">
        <v>1127</v>
      </c>
      <c r="D104" s="336"/>
      <c r="E104" s="336"/>
      <c r="F104" s="337" t="s">
        <v>1128</v>
      </c>
      <c r="G104" s="338"/>
      <c r="H104" s="336"/>
      <c r="I104" s="336"/>
      <c r="J104" s="336" t="s">
        <v>1129</v>
      </c>
      <c r="K104" s="333"/>
    </row>
    <row r="105" s="1" customFormat="1" ht="5.25" customHeight="1">
      <c r="B105" s="331"/>
      <c r="C105" s="334"/>
      <c r="D105" s="334"/>
      <c r="E105" s="334"/>
      <c r="F105" s="334"/>
      <c r="G105" s="352"/>
      <c r="H105" s="334"/>
      <c r="I105" s="334"/>
      <c r="J105" s="334"/>
      <c r="K105" s="333"/>
    </row>
    <row r="106" s="1" customFormat="1" ht="15" customHeight="1">
      <c r="B106" s="331"/>
      <c r="C106" s="319" t="s">
        <v>53</v>
      </c>
      <c r="D106" s="341"/>
      <c r="E106" s="341"/>
      <c r="F106" s="342" t="s">
        <v>1130</v>
      </c>
      <c r="G106" s="319"/>
      <c r="H106" s="319" t="s">
        <v>1170</v>
      </c>
      <c r="I106" s="319" t="s">
        <v>1132</v>
      </c>
      <c r="J106" s="319">
        <v>20</v>
      </c>
      <c r="K106" s="333"/>
    </row>
    <row r="107" s="1" customFormat="1" ht="15" customHeight="1">
      <c r="B107" s="331"/>
      <c r="C107" s="319" t="s">
        <v>1133</v>
      </c>
      <c r="D107" s="319"/>
      <c r="E107" s="319"/>
      <c r="F107" s="342" t="s">
        <v>1130</v>
      </c>
      <c r="G107" s="319"/>
      <c r="H107" s="319" t="s">
        <v>1170</v>
      </c>
      <c r="I107" s="319" t="s">
        <v>1132</v>
      </c>
      <c r="J107" s="319">
        <v>120</v>
      </c>
      <c r="K107" s="333"/>
    </row>
    <row r="108" s="1" customFormat="1" ht="15" customHeight="1">
      <c r="B108" s="344"/>
      <c r="C108" s="319" t="s">
        <v>1135</v>
      </c>
      <c r="D108" s="319"/>
      <c r="E108" s="319"/>
      <c r="F108" s="342" t="s">
        <v>1136</v>
      </c>
      <c r="G108" s="319"/>
      <c r="H108" s="319" t="s">
        <v>1170</v>
      </c>
      <c r="I108" s="319" t="s">
        <v>1132</v>
      </c>
      <c r="J108" s="319">
        <v>50</v>
      </c>
      <c r="K108" s="333"/>
    </row>
    <row r="109" s="1" customFormat="1" ht="15" customHeight="1">
      <c r="B109" s="344"/>
      <c r="C109" s="319" t="s">
        <v>1138</v>
      </c>
      <c r="D109" s="319"/>
      <c r="E109" s="319"/>
      <c r="F109" s="342" t="s">
        <v>1130</v>
      </c>
      <c r="G109" s="319"/>
      <c r="H109" s="319" t="s">
        <v>1170</v>
      </c>
      <c r="I109" s="319" t="s">
        <v>1140</v>
      </c>
      <c r="J109" s="319"/>
      <c r="K109" s="333"/>
    </row>
    <row r="110" s="1" customFormat="1" ht="15" customHeight="1">
      <c r="B110" s="344"/>
      <c r="C110" s="319" t="s">
        <v>1149</v>
      </c>
      <c r="D110" s="319"/>
      <c r="E110" s="319"/>
      <c r="F110" s="342" t="s">
        <v>1136</v>
      </c>
      <c r="G110" s="319"/>
      <c r="H110" s="319" t="s">
        <v>1170</v>
      </c>
      <c r="I110" s="319" t="s">
        <v>1132</v>
      </c>
      <c r="J110" s="319">
        <v>50</v>
      </c>
      <c r="K110" s="333"/>
    </row>
    <row r="111" s="1" customFormat="1" ht="15" customHeight="1">
      <c r="B111" s="344"/>
      <c r="C111" s="319" t="s">
        <v>1157</v>
      </c>
      <c r="D111" s="319"/>
      <c r="E111" s="319"/>
      <c r="F111" s="342" t="s">
        <v>1136</v>
      </c>
      <c r="G111" s="319"/>
      <c r="H111" s="319" t="s">
        <v>1170</v>
      </c>
      <c r="I111" s="319" t="s">
        <v>1132</v>
      </c>
      <c r="J111" s="319">
        <v>50</v>
      </c>
      <c r="K111" s="333"/>
    </row>
    <row r="112" s="1" customFormat="1" ht="15" customHeight="1">
      <c r="B112" s="344"/>
      <c r="C112" s="319" t="s">
        <v>1155</v>
      </c>
      <c r="D112" s="319"/>
      <c r="E112" s="319"/>
      <c r="F112" s="342" t="s">
        <v>1136</v>
      </c>
      <c r="G112" s="319"/>
      <c r="H112" s="319" t="s">
        <v>1170</v>
      </c>
      <c r="I112" s="319" t="s">
        <v>1132</v>
      </c>
      <c r="J112" s="319">
        <v>50</v>
      </c>
      <c r="K112" s="333"/>
    </row>
    <row r="113" s="1" customFormat="1" ht="15" customHeight="1">
      <c r="B113" s="344"/>
      <c r="C113" s="319" t="s">
        <v>53</v>
      </c>
      <c r="D113" s="319"/>
      <c r="E113" s="319"/>
      <c r="F113" s="342" t="s">
        <v>1130</v>
      </c>
      <c r="G113" s="319"/>
      <c r="H113" s="319" t="s">
        <v>1171</v>
      </c>
      <c r="I113" s="319" t="s">
        <v>1132</v>
      </c>
      <c r="J113" s="319">
        <v>20</v>
      </c>
      <c r="K113" s="333"/>
    </row>
    <row r="114" s="1" customFormat="1" ht="15" customHeight="1">
      <c r="B114" s="344"/>
      <c r="C114" s="319" t="s">
        <v>1172</v>
      </c>
      <c r="D114" s="319"/>
      <c r="E114" s="319"/>
      <c r="F114" s="342" t="s">
        <v>1130</v>
      </c>
      <c r="G114" s="319"/>
      <c r="H114" s="319" t="s">
        <v>1173</v>
      </c>
      <c r="I114" s="319" t="s">
        <v>1132</v>
      </c>
      <c r="J114" s="319">
        <v>120</v>
      </c>
      <c r="K114" s="333"/>
    </row>
    <row r="115" s="1" customFormat="1" ht="15" customHeight="1">
      <c r="B115" s="344"/>
      <c r="C115" s="319" t="s">
        <v>38</v>
      </c>
      <c r="D115" s="319"/>
      <c r="E115" s="319"/>
      <c r="F115" s="342" t="s">
        <v>1130</v>
      </c>
      <c r="G115" s="319"/>
      <c r="H115" s="319" t="s">
        <v>1174</v>
      </c>
      <c r="I115" s="319" t="s">
        <v>1165</v>
      </c>
      <c r="J115" s="319"/>
      <c r="K115" s="333"/>
    </row>
    <row r="116" s="1" customFormat="1" ht="15" customHeight="1">
      <c r="B116" s="344"/>
      <c r="C116" s="319" t="s">
        <v>48</v>
      </c>
      <c r="D116" s="319"/>
      <c r="E116" s="319"/>
      <c r="F116" s="342" t="s">
        <v>1130</v>
      </c>
      <c r="G116" s="319"/>
      <c r="H116" s="319" t="s">
        <v>1175</v>
      </c>
      <c r="I116" s="319" t="s">
        <v>1165</v>
      </c>
      <c r="J116" s="319"/>
      <c r="K116" s="333"/>
    </row>
    <row r="117" s="1" customFormat="1" ht="15" customHeight="1">
      <c r="B117" s="344"/>
      <c r="C117" s="319" t="s">
        <v>57</v>
      </c>
      <c r="D117" s="319"/>
      <c r="E117" s="319"/>
      <c r="F117" s="342" t="s">
        <v>1130</v>
      </c>
      <c r="G117" s="319"/>
      <c r="H117" s="319" t="s">
        <v>1176</v>
      </c>
      <c r="I117" s="319" t="s">
        <v>1177</v>
      </c>
      <c r="J117" s="319"/>
      <c r="K117" s="333"/>
    </row>
    <row r="118" s="1" customFormat="1" ht="15" customHeight="1">
      <c r="B118" s="347"/>
      <c r="C118" s="353"/>
      <c r="D118" s="353"/>
      <c r="E118" s="353"/>
      <c r="F118" s="353"/>
      <c r="G118" s="353"/>
      <c r="H118" s="353"/>
      <c r="I118" s="353"/>
      <c r="J118" s="353"/>
      <c r="K118" s="349"/>
    </row>
    <row r="119" s="1" customFormat="1" ht="18.75" customHeight="1">
      <c r="B119" s="354"/>
      <c r="C119" s="355"/>
      <c r="D119" s="355"/>
      <c r="E119" s="355"/>
      <c r="F119" s="356"/>
      <c r="G119" s="355"/>
      <c r="H119" s="355"/>
      <c r="I119" s="355"/>
      <c r="J119" s="355"/>
      <c r="K119" s="354"/>
    </row>
    <row r="120" s="1" customFormat="1" ht="18.75" customHeight="1">
      <c r="B120" s="327"/>
      <c r="C120" s="327"/>
      <c r="D120" s="327"/>
      <c r="E120" s="327"/>
      <c r="F120" s="327"/>
      <c r="G120" s="327"/>
      <c r="H120" s="327"/>
      <c r="I120" s="327"/>
      <c r="J120" s="327"/>
      <c r="K120" s="327"/>
    </row>
    <row r="121" s="1" customFormat="1" ht="7.5" customHeight="1">
      <c r="B121" s="357"/>
      <c r="C121" s="358"/>
      <c r="D121" s="358"/>
      <c r="E121" s="358"/>
      <c r="F121" s="358"/>
      <c r="G121" s="358"/>
      <c r="H121" s="358"/>
      <c r="I121" s="358"/>
      <c r="J121" s="358"/>
      <c r="K121" s="359"/>
    </row>
    <row r="122" s="1" customFormat="1" ht="45" customHeight="1">
      <c r="B122" s="360"/>
      <c r="C122" s="310" t="s">
        <v>1178</v>
      </c>
      <c r="D122" s="310"/>
      <c r="E122" s="310"/>
      <c r="F122" s="310"/>
      <c r="G122" s="310"/>
      <c r="H122" s="310"/>
      <c r="I122" s="310"/>
      <c r="J122" s="310"/>
      <c r="K122" s="361"/>
    </row>
    <row r="123" s="1" customFormat="1" ht="17.25" customHeight="1">
      <c r="B123" s="362"/>
      <c r="C123" s="334" t="s">
        <v>1124</v>
      </c>
      <c r="D123" s="334"/>
      <c r="E123" s="334"/>
      <c r="F123" s="334" t="s">
        <v>1125</v>
      </c>
      <c r="G123" s="335"/>
      <c r="H123" s="334" t="s">
        <v>54</v>
      </c>
      <c r="I123" s="334" t="s">
        <v>57</v>
      </c>
      <c r="J123" s="334" t="s">
        <v>1126</v>
      </c>
      <c r="K123" s="363"/>
    </row>
    <row r="124" s="1" customFormat="1" ht="17.25" customHeight="1">
      <c r="B124" s="362"/>
      <c r="C124" s="336" t="s">
        <v>1127</v>
      </c>
      <c r="D124" s="336"/>
      <c r="E124" s="336"/>
      <c r="F124" s="337" t="s">
        <v>1128</v>
      </c>
      <c r="G124" s="338"/>
      <c r="H124" s="336"/>
      <c r="I124" s="336"/>
      <c r="J124" s="336" t="s">
        <v>1129</v>
      </c>
      <c r="K124" s="363"/>
    </row>
    <row r="125" s="1" customFormat="1" ht="5.25" customHeight="1">
      <c r="B125" s="364"/>
      <c r="C125" s="339"/>
      <c r="D125" s="339"/>
      <c r="E125" s="339"/>
      <c r="F125" s="339"/>
      <c r="G125" s="365"/>
      <c r="H125" s="339"/>
      <c r="I125" s="339"/>
      <c r="J125" s="339"/>
      <c r="K125" s="366"/>
    </row>
    <row r="126" s="1" customFormat="1" ht="15" customHeight="1">
      <c r="B126" s="364"/>
      <c r="C126" s="319" t="s">
        <v>1133</v>
      </c>
      <c r="D126" s="341"/>
      <c r="E126" s="341"/>
      <c r="F126" s="342" t="s">
        <v>1130</v>
      </c>
      <c r="G126" s="319"/>
      <c r="H126" s="319" t="s">
        <v>1170</v>
      </c>
      <c r="I126" s="319" t="s">
        <v>1132</v>
      </c>
      <c r="J126" s="319">
        <v>120</v>
      </c>
      <c r="K126" s="367"/>
    </row>
    <row r="127" s="1" customFormat="1" ht="15" customHeight="1">
      <c r="B127" s="364"/>
      <c r="C127" s="319" t="s">
        <v>1179</v>
      </c>
      <c r="D127" s="319"/>
      <c r="E127" s="319"/>
      <c r="F127" s="342" t="s">
        <v>1130</v>
      </c>
      <c r="G127" s="319"/>
      <c r="H127" s="319" t="s">
        <v>1180</v>
      </c>
      <c r="I127" s="319" t="s">
        <v>1132</v>
      </c>
      <c r="J127" s="319" t="s">
        <v>1181</v>
      </c>
      <c r="K127" s="367"/>
    </row>
    <row r="128" s="1" customFormat="1" ht="15" customHeight="1">
      <c r="B128" s="364"/>
      <c r="C128" s="319" t="s">
        <v>1078</v>
      </c>
      <c r="D128" s="319"/>
      <c r="E128" s="319"/>
      <c r="F128" s="342" t="s">
        <v>1130</v>
      </c>
      <c r="G128" s="319"/>
      <c r="H128" s="319" t="s">
        <v>1182</v>
      </c>
      <c r="I128" s="319" t="s">
        <v>1132</v>
      </c>
      <c r="J128" s="319" t="s">
        <v>1181</v>
      </c>
      <c r="K128" s="367"/>
    </row>
    <row r="129" s="1" customFormat="1" ht="15" customHeight="1">
      <c r="B129" s="364"/>
      <c r="C129" s="319" t="s">
        <v>1141</v>
      </c>
      <c r="D129" s="319"/>
      <c r="E129" s="319"/>
      <c r="F129" s="342" t="s">
        <v>1136</v>
      </c>
      <c r="G129" s="319"/>
      <c r="H129" s="319" t="s">
        <v>1142</v>
      </c>
      <c r="I129" s="319" t="s">
        <v>1132</v>
      </c>
      <c r="J129" s="319">
        <v>15</v>
      </c>
      <c r="K129" s="367"/>
    </row>
    <row r="130" s="1" customFormat="1" ht="15" customHeight="1">
      <c r="B130" s="364"/>
      <c r="C130" s="345" t="s">
        <v>1143</v>
      </c>
      <c r="D130" s="345"/>
      <c r="E130" s="345"/>
      <c r="F130" s="346" t="s">
        <v>1136</v>
      </c>
      <c r="G130" s="345"/>
      <c r="H130" s="345" t="s">
        <v>1144</v>
      </c>
      <c r="I130" s="345" t="s">
        <v>1132</v>
      </c>
      <c r="J130" s="345">
        <v>15</v>
      </c>
      <c r="K130" s="367"/>
    </row>
    <row r="131" s="1" customFormat="1" ht="15" customHeight="1">
      <c r="B131" s="364"/>
      <c r="C131" s="345" t="s">
        <v>1145</v>
      </c>
      <c r="D131" s="345"/>
      <c r="E131" s="345"/>
      <c r="F131" s="346" t="s">
        <v>1136</v>
      </c>
      <c r="G131" s="345"/>
      <c r="H131" s="345" t="s">
        <v>1146</v>
      </c>
      <c r="I131" s="345" t="s">
        <v>1132</v>
      </c>
      <c r="J131" s="345">
        <v>20</v>
      </c>
      <c r="K131" s="367"/>
    </row>
    <row r="132" s="1" customFormat="1" ht="15" customHeight="1">
      <c r="B132" s="364"/>
      <c r="C132" s="345" t="s">
        <v>1147</v>
      </c>
      <c r="D132" s="345"/>
      <c r="E132" s="345"/>
      <c r="F132" s="346" t="s">
        <v>1136</v>
      </c>
      <c r="G132" s="345"/>
      <c r="H132" s="345" t="s">
        <v>1148</v>
      </c>
      <c r="I132" s="345" t="s">
        <v>1132</v>
      </c>
      <c r="J132" s="345">
        <v>20</v>
      </c>
      <c r="K132" s="367"/>
    </row>
    <row r="133" s="1" customFormat="1" ht="15" customHeight="1">
      <c r="B133" s="364"/>
      <c r="C133" s="319" t="s">
        <v>1135</v>
      </c>
      <c r="D133" s="319"/>
      <c r="E133" s="319"/>
      <c r="F133" s="342" t="s">
        <v>1136</v>
      </c>
      <c r="G133" s="319"/>
      <c r="H133" s="319" t="s">
        <v>1170</v>
      </c>
      <c r="I133" s="319" t="s">
        <v>1132</v>
      </c>
      <c r="J133" s="319">
        <v>50</v>
      </c>
      <c r="K133" s="367"/>
    </row>
    <row r="134" s="1" customFormat="1" ht="15" customHeight="1">
      <c r="B134" s="364"/>
      <c r="C134" s="319" t="s">
        <v>1149</v>
      </c>
      <c r="D134" s="319"/>
      <c r="E134" s="319"/>
      <c r="F134" s="342" t="s">
        <v>1136</v>
      </c>
      <c r="G134" s="319"/>
      <c r="H134" s="319" t="s">
        <v>1170</v>
      </c>
      <c r="I134" s="319" t="s">
        <v>1132</v>
      </c>
      <c r="J134" s="319">
        <v>50</v>
      </c>
      <c r="K134" s="367"/>
    </row>
    <row r="135" s="1" customFormat="1" ht="15" customHeight="1">
      <c r="B135" s="364"/>
      <c r="C135" s="319" t="s">
        <v>1155</v>
      </c>
      <c r="D135" s="319"/>
      <c r="E135" s="319"/>
      <c r="F135" s="342" t="s">
        <v>1136</v>
      </c>
      <c r="G135" s="319"/>
      <c r="H135" s="319" t="s">
        <v>1170</v>
      </c>
      <c r="I135" s="319" t="s">
        <v>1132</v>
      </c>
      <c r="J135" s="319">
        <v>50</v>
      </c>
      <c r="K135" s="367"/>
    </row>
    <row r="136" s="1" customFormat="1" ht="15" customHeight="1">
      <c r="B136" s="364"/>
      <c r="C136" s="319" t="s">
        <v>1157</v>
      </c>
      <c r="D136" s="319"/>
      <c r="E136" s="319"/>
      <c r="F136" s="342" t="s">
        <v>1136</v>
      </c>
      <c r="G136" s="319"/>
      <c r="H136" s="319" t="s">
        <v>1170</v>
      </c>
      <c r="I136" s="319" t="s">
        <v>1132</v>
      </c>
      <c r="J136" s="319">
        <v>50</v>
      </c>
      <c r="K136" s="367"/>
    </row>
    <row r="137" s="1" customFormat="1" ht="15" customHeight="1">
      <c r="B137" s="364"/>
      <c r="C137" s="319" t="s">
        <v>1158</v>
      </c>
      <c r="D137" s="319"/>
      <c r="E137" s="319"/>
      <c r="F137" s="342" t="s">
        <v>1136</v>
      </c>
      <c r="G137" s="319"/>
      <c r="H137" s="319" t="s">
        <v>1183</v>
      </c>
      <c r="I137" s="319" t="s">
        <v>1132</v>
      </c>
      <c r="J137" s="319">
        <v>255</v>
      </c>
      <c r="K137" s="367"/>
    </row>
    <row r="138" s="1" customFormat="1" ht="15" customHeight="1">
      <c r="B138" s="364"/>
      <c r="C138" s="319" t="s">
        <v>1160</v>
      </c>
      <c r="D138" s="319"/>
      <c r="E138" s="319"/>
      <c r="F138" s="342" t="s">
        <v>1130</v>
      </c>
      <c r="G138" s="319"/>
      <c r="H138" s="319" t="s">
        <v>1184</v>
      </c>
      <c r="I138" s="319" t="s">
        <v>1162</v>
      </c>
      <c r="J138" s="319"/>
      <c r="K138" s="367"/>
    </row>
    <row r="139" s="1" customFormat="1" ht="15" customHeight="1">
      <c r="B139" s="364"/>
      <c r="C139" s="319" t="s">
        <v>1163</v>
      </c>
      <c r="D139" s="319"/>
      <c r="E139" s="319"/>
      <c r="F139" s="342" t="s">
        <v>1130</v>
      </c>
      <c r="G139" s="319"/>
      <c r="H139" s="319" t="s">
        <v>1185</v>
      </c>
      <c r="I139" s="319" t="s">
        <v>1165</v>
      </c>
      <c r="J139" s="319"/>
      <c r="K139" s="367"/>
    </row>
    <row r="140" s="1" customFormat="1" ht="15" customHeight="1">
      <c r="B140" s="364"/>
      <c r="C140" s="319" t="s">
        <v>1166</v>
      </c>
      <c r="D140" s="319"/>
      <c r="E140" s="319"/>
      <c r="F140" s="342" t="s">
        <v>1130</v>
      </c>
      <c r="G140" s="319"/>
      <c r="H140" s="319" t="s">
        <v>1166</v>
      </c>
      <c r="I140" s="319" t="s">
        <v>1165</v>
      </c>
      <c r="J140" s="319"/>
      <c r="K140" s="367"/>
    </row>
    <row r="141" s="1" customFormat="1" ht="15" customHeight="1">
      <c r="B141" s="364"/>
      <c r="C141" s="319" t="s">
        <v>38</v>
      </c>
      <c r="D141" s="319"/>
      <c r="E141" s="319"/>
      <c r="F141" s="342" t="s">
        <v>1130</v>
      </c>
      <c r="G141" s="319"/>
      <c r="H141" s="319" t="s">
        <v>1186</v>
      </c>
      <c r="I141" s="319" t="s">
        <v>1165</v>
      </c>
      <c r="J141" s="319"/>
      <c r="K141" s="367"/>
    </row>
    <row r="142" s="1" customFormat="1" ht="15" customHeight="1">
      <c r="B142" s="364"/>
      <c r="C142" s="319" t="s">
        <v>1187</v>
      </c>
      <c r="D142" s="319"/>
      <c r="E142" s="319"/>
      <c r="F142" s="342" t="s">
        <v>1130</v>
      </c>
      <c r="G142" s="319"/>
      <c r="H142" s="319" t="s">
        <v>1188</v>
      </c>
      <c r="I142" s="319" t="s">
        <v>1165</v>
      </c>
      <c r="J142" s="319"/>
      <c r="K142" s="367"/>
    </row>
    <row r="143" s="1" customFormat="1" ht="15" customHeight="1">
      <c r="B143" s="368"/>
      <c r="C143" s="369"/>
      <c r="D143" s="369"/>
      <c r="E143" s="369"/>
      <c r="F143" s="369"/>
      <c r="G143" s="369"/>
      <c r="H143" s="369"/>
      <c r="I143" s="369"/>
      <c r="J143" s="369"/>
      <c r="K143" s="370"/>
    </row>
    <row r="144" s="1" customFormat="1" ht="18.75" customHeight="1">
      <c r="B144" s="355"/>
      <c r="C144" s="355"/>
      <c r="D144" s="355"/>
      <c r="E144" s="355"/>
      <c r="F144" s="356"/>
      <c r="G144" s="355"/>
      <c r="H144" s="355"/>
      <c r="I144" s="355"/>
      <c r="J144" s="355"/>
      <c r="K144" s="355"/>
    </row>
    <row r="145" s="1" customFormat="1" ht="18.75" customHeight="1">
      <c r="B145" s="327"/>
      <c r="C145" s="327"/>
      <c r="D145" s="327"/>
      <c r="E145" s="327"/>
      <c r="F145" s="327"/>
      <c r="G145" s="327"/>
      <c r="H145" s="327"/>
      <c r="I145" s="327"/>
      <c r="J145" s="327"/>
      <c r="K145" s="327"/>
    </row>
    <row r="146" s="1" customFormat="1" ht="7.5" customHeight="1">
      <c r="B146" s="328"/>
      <c r="C146" s="329"/>
      <c r="D146" s="329"/>
      <c r="E146" s="329"/>
      <c r="F146" s="329"/>
      <c r="G146" s="329"/>
      <c r="H146" s="329"/>
      <c r="I146" s="329"/>
      <c r="J146" s="329"/>
      <c r="K146" s="330"/>
    </row>
    <row r="147" s="1" customFormat="1" ht="45" customHeight="1">
      <c r="B147" s="331"/>
      <c r="C147" s="332" t="s">
        <v>1189</v>
      </c>
      <c r="D147" s="332"/>
      <c r="E147" s="332"/>
      <c r="F147" s="332"/>
      <c r="G147" s="332"/>
      <c r="H147" s="332"/>
      <c r="I147" s="332"/>
      <c r="J147" s="332"/>
      <c r="K147" s="333"/>
    </row>
    <row r="148" s="1" customFormat="1" ht="17.25" customHeight="1">
      <c r="B148" s="331"/>
      <c r="C148" s="334" t="s">
        <v>1124</v>
      </c>
      <c r="D148" s="334"/>
      <c r="E148" s="334"/>
      <c r="F148" s="334" t="s">
        <v>1125</v>
      </c>
      <c r="G148" s="335"/>
      <c r="H148" s="334" t="s">
        <v>54</v>
      </c>
      <c r="I148" s="334" t="s">
        <v>57</v>
      </c>
      <c r="J148" s="334" t="s">
        <v>1126</v>
      </c>
      <c r="K148" s="333"/>
    </row>
    <row r="149" s="1" customFormat="1" ht="17.25" customHeight="1">
      <c r="B149" s="331"/>
      <c r="C149" s="336" t="s">
        <v>1127</v>
      </c>
      <c r="D149" s="336"/>
      <c r="E149" s="336"/>
      <c r="F149" s="337" t="s">
        <v>1128</v>
      </c>
      <c r="G149" s="338"/>
      <c r="H149" s="336"/>
      <c r="I149" s="336"/>
      <c r="J149" s="336" t="s">
        <v>1129</v>
      </c>
      <c r="K149" s="333"/>
    </row>
    <row r="150" s="1" customFormat="1" ht="5.25" customHeight="1">
      <c r="B150" s="344"/>
      <c r="C150" s="339"/>
      <c r="D150" s="339"/>
      <c r="E150" s="339"/>
      <c r="F150" s="339"/>
      <c r="G150" s="340"/>
      <c r="H150" s="339"/>
      <c r="I150" s="339"/>
      <c r="J150" s="339"/>
      <c r="K150" s="367"/>
    </row>
    <row r="151" s="1" customFormat="1" ht="15" customHeight="1">
      <c r="B151" s="344"/>
      <c r="C151" s="371" t="s">
        <v>1133</v>
      </c>
      <c r="D151" s="319"/>
      <c r="E151" s="319"/>
      <c r="F151" s="372" t="s">
        <v>1130</v>
      </c>
      <c r="G151" s="319"/>
      <c r="H151" s="371" t="s">
        <v>1170</v>
      </c>
      <c r="I151" s="371" t="s">
        <v>1132</v>
      </c>
      <c r="J151" s="371">
        <v>120</v>
      </c>
      <c r="K151" s="367"/>
    </row>
    <row r="152" s="1" customFormat="1" ht="15" customHeight="1">
      <c r="B152" s="344"/>
      <c r="C152" s="371" t="s">
        <v>1179</v>
      </c>
      <c r="D152" s="319"/>
      <c r="E152" s="319"/>
      <c r="F152" s="372" t="s">
        <v>1130</v>
      </c>
      <c r="G152" s="319"/>
      <c r="H152" s="371" t="s">
        <v>1190</v>
      </c>
      <c r="I152" s="371" t="s">
        <v>1132</v>
      </c>
      <c r="J152" s="371" t="s">
        <v>1181</v>
      </c>
      <c r="K152" s="367"/>
    </row>
    <row r="153" s="1" customFormat="1" ht="15" customHeight="1">
      <c r="B153" s="344"/>
      <c r="C153" s="371" t="s">
        <v>1078</v>
      </c>
      <c r="D153" s="319"/>
      <c r="E153" s="319"/>
      <c r="F153" s="372" t="s">
        <v>1130</v>
      </c>
      <c r="G153" s="319"/>
      <c r="H153" s="371" t="s">
        <v>1191</v>
      </c>
      <c r="I153" s="371" t="s">
        <v>1132</v>
      </c>
      <c r="J153" s="371" t="s">
        <v>1181</v>
      </c>
      <c r="K153" s="367"/>
    </row>
    <row r="154" s="1" customFormat="1" ht="15" customHeight="1">
      <c r="B154" s="344"/>
      <c r="C154" s="371" t="s">
        <v>1135</v>
      </c>
      <c r="D154" s="319"/>
      <c r="E154" s="319"/>
      <c r="F154" s="372" t="s">
        <v>1136</v>
      </c>
      <c r="G154" s="319"/>
      <c r="H154" s="371" t="s">
        <v>1170</v>
      </c>
      <c r="I154" s="371" t="s">
        <v>1132</v>
      </c>
      <c r="J154" s="371">
        <v>50</v>
      </c>
      <c r="K154" s="367"/>
    </row>
    <row r="155" s="1" customFormat="1" ht="15" customHeight="1">
      <c r="B155" s="344"/>
      <c r="C155" s="371" t="s">
        <v>1138</v>
      </c>
      <c r="D155" s="319"/>
      <c r="E155" s="319"/>
      <c r="F155" s="372" t="s">
        <v>1130</v>
      </c>
      <c r="G155" s="319"/>
      <c r="H155" s="371" t="s">
        <v>1170</v>
      </c>
      <c r="I155" s="371" t="s">
        <v>1140</v>
      </c>
      <c r="J155" s="371"/>
      <c r="K155" s="367"/>
    </row>
    <row r="156" s="1" customFormat="1" ht="15" customHeight="1">
      <c r="B156" s="344"/>
      <c r="C156" s="371" t="s">
        <v>1149</v>
      </c>
      <c r="D156" s="319"/>
      <c r="E156" s="319"/>
      <c r="F156" s="372" t="s">
        <v>1136</v>
      </c>
      <c r="G156" s="319"/>
      <c r="H156" s="371" t="s">
        <v>1170</v>
      </c>
      <c r="I156" s="371" t="s">
        <v>1132</v>
      </c>
      <c r="J156" s="371">
        <v>50</v>
      </c>
      <c r="K156" s="367"/>
    </row>
    <row r="157" s="1" customFormat="1" ht="15" customHeight="1">
      <c r="B157" s="344"/>
      <c r="C157" s="371" t="s">
        <v>1157</v>
      </c>
      <c r="D157" s="319"/>
      <c r="E157" s="319"/>
      <c r="F157" s="372" t="s">
        <v>1136</v>
      </c>
      <c r="G157" s="319"/>
      <c r="H157" s="371" t="s">
        <v>1170</v>
      </c>
      <c r="I157" s="371" t="s">
        <v>1132</v>
      </c>
      <c r="J157" s="371">
        <v>50</v>
      </c>
      <c r="K157" s="367"/>
    </row>
    <row r="158" s="1" customFormat="1" ht="15" customHeight="1">
      <c r="B158" s="344"/>
      <c r="C158" s="371" t="s">
        <v>1155</v>
      </c>
      <c r="D158" s="319"/>
      <c r="E158" s="319"/>
      <c r="F158" s="372" t="s">
        <v>1136</v>
      </c>
      <c r="G158" s="319"/>
      <c r="H158" s="371" t="s">
        <v>1170</v>
      </c>
      <c r="I158" s="371" t="s">
        <v>1132</v>
      </c>
      <c r="J158" s="371">
        <v>50</v>
      </c>
      <c r="K158" s="367"/>
    </row>
    <row r="159" s="1" customFormat="1" ht="15" customHeight="1">
      <c r="B159" s="344"/>
      <c r="C159" s="371" t="s">
        <v>113</v>
      </c>
      <c r="D159" s="319"/>
      <c r="E159" s="319"/>
      <c r="F159" s="372" t="s">
        <v>1130</v>
      </c>
      <c r="G159" s="319"/>
      <c r="H159" s="371" t="s">
        <v>1192</v>
      </c>
      <c r="I159" s="371" t="s">
        <v>1132</v>
      </c>
      <c r="J159" s="371" t="s">
        <v>1193</v>
      </c>
      <c r="K159" s="367"/>
    </row>
    <row r="160" s="1" customFormat="1" ht="15" customHeight="1">
      <c r="B160" s="344"/>
      <c r="C160" s="371" t="s">
        <v>1194</v>
      </c>
      <c r="D160" s="319"/>
      <c r="E160" s="319"/>
      <c r="F160" s="372" t="s">
        <v>1130</v>
      </c>
      <c r="G160" s="319"/>
      <c r="H160" s="371" t="s">
        <v>1195</v>
      </c>
      <c r="I160" s="371" t="s">
        <v>1165</v>
      </c>
      <c r="J160" s="371"/>
      <c r="K160" s="367"/>
    </row>
    <row r="161" s="1" customFormat="1" ht="15" customHeight="1">
      <c r="B161" s="373"/>
      <c r="C161" s="353"/>
      <c r="D161" s="353"/>
      <c r="E161" s="353"/>
      <c r="F161" s="353"/>
      <c r="G161" s="353"/>
      <c r="H161" s="353"/>
      <c r="I161" s="353"/>
      <c r="J161" s="353"/>
      <c r="K161" s="374"/>
    </row>
    <row r="162" s="1" customFormat="1" ht="18.75" customHeight="1">
      <c r="B162" s="355"/>
      <c r="C162" s="365"/>
      <c r="D162" s="365"/>
      <c r="E162" s="365"/>
      <c r="F162" s="375"/>
      <c r="G162" s="365"/>
      <c r="H162" s="365"/>
      <c r="I162" s="365"/>
      <c r="J162" s="365"/>
      <c r="K162" s="355"/>
    </row>
    <row r="163" s="1" customFormat="1" ht="18.75" customHeight="1">
      <c r="B163" s="327"/>
      <c r="C163" s="327"/>
      <c r="D163" s="327"/>
      <c r="E163" s="327"/>
      <c r="F163" s="327"/>
      <c r="G163" s="327"/>
      <c r="H163" s="327"/>
      <c r="I163" s="327"/>
      <c r="J163" s="327"/>
      <c r="K163" s="327"/>
    </row>
    <row r="164" s="1" customFormat="1" ht="7.5" customHeight="1">
      <c r="B164" s="306"/>
      <c r="C164" s="307"/>
      <c r="D164" s="307"/>
      <c r="E164" s="307"/>
      <c r="F164" s="307"/>
      <c r="G164" s="307"/>
      <c r="H164" s="307"/>
      <c r="I164" s="307"/>
      <c r="J164" s="307"/>
      <c r="K164" s="308"/>
    </row>
    <row r="165" s="1" customFormat="1" ht="45" customHeight="1">
      <c r="B165" s="309"/>
      <c r="C165" s="310" t="s">
        <v>1196</v>
      </c>
      <c r="D165" s="310"/>
      <c r="E165" s="310"/>
      <c r="F165" s="310"/>
      <c r="G165" s="310"/>
      <c r="H165" s="310"/>
      <c r="I165" s="310"/>
      <c r="J165" s="310"/>
      <c r="K165" s="311"/>
    </row>
    <row r="166" s="1" customFormat="1" ht="17.25" customHeight="1">
      <c r="B166" s="309"/>
      <c r="C166" s="334" t="s">
        <v>1124</v>
      </c>
      <c r="D166" s="334"/>
      <c r="E166" s="334"/>
      <c r="F166" s="334" t="s">
        <v>1125</v>
      </c>
      <c r="G166" s="376"/>
      <c r="H166" s="377" t="s">
        <v>54</v>
      </c>
      <c r="I166" s="377" t="s">
        <v>57</v>
      </c>
      <c r="J166" s="334" t="s">
        <v>1126</v>
      </c>
      <c r="K166" s="311"/>
    </row>
    <row r="167" s="1" customFormat="1" ht="17.25" customHeight="1">
      <c r="B167" s="312"/>
      <c r="C167" s="336" t="s">
        <v>1127</v>
      </c>
      <c r="D167" s="336"/>
      <c r="E167" s="336"/>
      <c r="F167" s="337" t="s">
        <v>1128</v>
      </c>
      <c r="G167" s="378"/>
      <c r="H167" s="379"/>
      <c r="I167" s="379"/>
      <c r="J167" s="336" t="s">
        <v>1129</v>
      </c>
      <c r="K167" s="314"/>
    </row>
    <row r="168" s="1" customFormat="1" ht="5.25" customHeight="1">
      <c r="B168" s="344"/>
      <c r="C168" s="339"/>
      <c r="D168" s="339"/>
      <c r="E168" s="339"/>
      <c r="F168" s="339"/>
      <c r="G168" s="340"/>
      <c r="H168" s="339"/>
      <c r="I168" s="339"/>
      <c r="J168" s="339"/>
      <c r="K168" s="367"/>
    </row>
    <row r="169" s="1" customFormat="1" ht="15" customHeight="1">
      <c r="B169" s="344"/>
      <c r="C169" s="319" t="s">
        <v>1133</v>
      </c>
      <c r="D169" s="319"/>
      <c r="E169" s="319"/>
      <c r="F169" s="342" t="s">
        <v>1130</v>
      </c>
      <c r="G169" s="319"/>
      <c r="H169" s="319" t="s">
        <v>1170</v>
      </c>
      <c r="I169" s="319" t="s">
        <v>1132</v>
      </c>
      <c r="J169" s="319">
        <v>120</v>
      </c>
      <c r="K169" s="367"/>
    </row>
    <row r="170" s="1" customFormat="1" ht="15" customHeight="1">
      <c r="B170" s="344"/>
      <c r="C170" s="319" t="s">
        <v>1179</v>
      </c>
      <c r="D170" s="319"/>
      <c r="E170" s="319"/>
      <c r="F170" s="342" t="s">
        <v>1130</v>
      </c>
      <c r="G170" s="319"/>
      <c r="H170" s="319" t="s">
        <v>1180</v>
      </c>
      <c r="I170" s="319" t="s">
        <v>1132</v>
      </c>
      <c r="J170" s="319" t="s">
        <v>1181</v>
      </c>
      <c r="K170" s="367"/>
    </row>
    <row r="171" s="1" customFormat="1" ht="15" customHeight="1">
      <c r="B171" s="344"/>
      <c r="C171" s="319" t="s">
        <v>1078</v>
      </c>
      <c r="D171" s="319"/>
      <c r="E171" s="319"/>
      <c r="F171" s="342" t="s">
        <v>1130</v>
      </c>
      <c r="G171" s="319"/>
      <c r="H171" s="319" t="s">
        <v>1197</v>
      </c>
      <c r="I171" s="319" t="s">
        <v>1132</v>
      </c>
      <c r="J171" s="319" t="s">
        <v>1181</v>
      </c>
      <c r="K171" s="367"/>
    </row>
    <row r="172" s="1" customFormat="1" ht="15" customHeight="1">
      <c r="B172" s="344"/>
      <c r="C172" s="319" t="s">
        <v>1135</v>
      </c>
      <c r="D172" s="319"/>
      <c r="E172" s="319"/>
      <c r="F172" s="342" t="s">
        <v>1136</v>
      </c>
      <c r="G172" s="319"/>
      <c r="H172" s="319" t="s">
        <v>1197</v>
      </c>
      <c r="I172" s="319" t="s">
        <v>1132</v>
      </c>
      <c r="J172" s="319">
        <v>50</v>
      </c>
      <c r="K172" s="367"/>
    </row>
    <row r="173" s="1" customFormat="1" ht="15" customHeight="1">
      <c r="B173" s="344"/>
      <c r="C173" s="319" t="s">
        <v>1138</v>
      </c>
      <c r="D173" s="319"/>
      <c r="E173" s="319"/>
      <c r="F173" s="342" t="s">
        <v>1130</v>
      </c>
      <c r="G173" s="319"/>
      <c r="H173" s="319" t="s">
        <v>1197</v>
      </c>
      <c r="I173" s="319" t="s">
        <v>1140</v>
      </c>
      <c r="J173" s="319"/>
      <c r="K173" s="367"/>
    </row>
    <row r="174" s="1" customFormat="1" ht="15" customHeight="1">
      <c r="B174" s="344"/>
      <c r="C174" s="319" t="s">
        <v>1149</v>
      </c>
      <c r="D174" s="319"/>
      <c r="E174" s="319"/>
      <c r="F174" s="342" t="s">
        <v>1136</v>
      </c>
      <c r="G174" s="319"/>
      <c r="H174" s="319" t="s">
        <v>1197</v>
      </c>
      <c r="I174" s="319" t="s">
        <v>1132</v>
      </c>
      <c r="J174" s="319">
        <v>50</v>
      </c>
      <c r="K174" s="367"/>
    </row>
    <row r="175" s="1" customFormat="1" ht="15" customHeight="1">
      <c r="B175" s="344"/>
      <c r="C175" s="319" t="s">
        <v>1157</v>
      </c>
      <c r="D175" s="319"/>
      <c r="E175" s="319"/>
      <c r="F175" s="342" t="s">
        <v>1136</v>
      </c>
      <c r="G175" s="319"/>
      <c r="H175" s="319" t="s">
        <v>1197</v>
      </c>
      <c r="I175" s="319" t="s">
        <v>1132</v>
      </c>
      <c r="J175" s="319">
        <v>50</v>
      </c>
      <c r="K175" s="367"/>
    </row>
    <row r="176" s="1" customFormat="1" ht="15" customHeight="1">
      <c r="B176" s="344"/>
      <c r="C176" s="319" t="s">
        <v>1155</v>
      </c>
      <c r="D176" s="319"/>
      <c r="E176" s="319"/>
      <c r="F176" s="342" t="s">
        <v>1136</v>
      </c>
      <c r="G176" s="319"/>
      <c r="H176" s="319" t="s">
        <v>1197</v>
      </c>
      <c r="I176" s="319" t="s">
        <v>1132</v>
      </c>
      <c r="J176" s="319">
        <v>50</v>
      </c>
      <c r="K176" s="367"/>
    </row>
    <row r="177" s="1" customFormat="1" ht="15" customHeight="1">
      <c r="B177" s="344"/>
      <c r="C177" s="319" t="s">
        <v>128</v>
      </c>
      <c r="D177" s="319"/>
      <c r="E177" s="319"/>
      <c r="F177" s="342" t="s">
        <v>1130</v>
      </c>
      <c r="G177" s="319"/>
      <c r="H177" s="319" t="s">
        <v>1198</v>
      </c>
      <c r="I177" s="319" t="s">
        <v>1199</v>
      </c>
      <c r="J177" s="319"/>
      <c r="K177" s="367"/>
    </row>
    <row r="178" s="1" customFormat="1" ht="15" customHeight="1">
      <c r="B178" s="344"/>
      <c r="C178" s="319" t="s">
        <v>57</v>
      </c>
      <c r="D178" s="319"/>
      <c r="E178" s="319"/>
      <c r="F178" s="342" t="s">
        <v>1130</v>
      </c>
      <c r="G178" s="319"/>
      <c r="H178" s="319" t="s">
        <v>1200</v>
      </c>
      <c r="I178" s="319" t="s">
        <v>1201</v>
      </c>
      <c r="J178" s="319">
        <v>1</v>
      </c>
      <c r="K178" s="367"/>
    </row>
    <row r="179" s="1" customFormat="1" ht="15" customHeight="1">
      <c r="B179" s="344"/>
      <c r="C179" s="319" t="s">
        <v>53</v>
      </c>
      <c r="D179" s="319"/>
      <c r="E179" s="319"/>
      <c r="F179" s="342" t="s">
        <v>1130</v>
      </c>
      <c r="G179" s="319"/>
      <c r="H179" s="319" t="s">
        <v>1202</v>
      </c>
      <c r="I179" s="319" t="s">
        <v>1132</v>
      </c>
      <c r="J179" s="319">
        <v>20</v>
      </c>
      <c r="K179" s="367"/>
    </row>
    <row r="180" s="1" customFormat="1" ht="15" customHeight="1">
      <c r="B180" s="344"/>
      <c r="C180" s="319" t="s">
        <v>54</v>
      </c>
      <c r="D180" s="319"/>
      <c r="E180" s="319"/>
      <c r="F180" s="342" t="s">
        <v>1130</v>
      </c>
      <c r="G180" s="319"/>
      <c r="H180" s="319" t="s">
        <v>1203</v>
      </c>
      <c r="I180" s="319" t="s">
        <v>1132</v>
      </c>
      <c r="J180" s="319">
        <v>255</v>
      </c>
      <c r="K180" s="367"/>
    </row>
    <row r="181" s="1" customFormat="1" ht="15" customHeight="1">
      <c r="B181" s="344"/>
      <c r="C181" s="319" t="s">
        <v>129</v>
      </c>
      <c r="D181" s="319"/>
      <c r="E181" s="319"/>
      <c r="F181" s="342" t="s">
        <v>1130</v>
      </c>
      <c r="G181" s="319"/>
      <c r="H181" s="319" t="s">
        <v>1094</v>
      </c>
      <c r="I181" s="319" t="s">
        <v>1132</v>
      </c>
      <c r="J181" s="319">
        <v>10</v>
      </c>
      <c r="K181" s="367"/>
    </row>
    <row r="182" s="1" customFormat="1" ht="15" customHeight="1">
      <c r="B182" s="344"/>
      <c r="C182" s="319" t="s">
        <v>130</v>
      </c>
      <c r="D182" s="319"/>
      <c r="E182" s="319"/>
      <c r="F182" s="342" t="s">
        <v>1130</v>
      </c>
      <c r="G182" s="319"/>
      <c r="H182" s="319" t="s">
        <v>1204</v>
      </c>
      <c r="I182" s="319" t="s">
        <v>1165</v>
      </c>
      <c r="J182" s="319"/>
      <c r="K182" s="367"/>
    </row>
    <row r="183" s="1" customFormat="1" ht="15" customHeight="1">
      <c r="B183" s="344"/>
      <c r="C183" s="319" t="s">
        <v>1205</v>
      </c>
      <c r="D183" s="319"/>
      <c r="E183" s="319"/>
      <c r="F183" s="342" t="s">
        <v>1130</v>
      </c>
      <c r="G183" s="319"/>
      <c r="H183" s="319" t="s">
        <v>1206</v>
      </c>
      <c r="I183" s="319" t="s">
        <v>1165</v>
      </c>
      <c r="J183" s="319"/>
      <c r="K183" s="367"/>
    </row>
    <row r="184" s="1" customFormat="1" ht="15" customHeight="1">
      <c r="B184" s="344"/>
      <c r="C184" s="319" t="s">
        <v>1194</v>
      </c>
      <c r="D184" s="319"/>
      <c r="E184" s="319"/>
      <c r="F184" s="342" t="s">
        <v>1130</v>
      </c>
      <c r="G184" s="319"/>
      <c r="H184" s="319" t="s">
        <v>1207</v>
      </c>
      <c r="I184" s="319" t="s">
        <v>1165</v>
      </c>
      <c r="J184" s="319"/>
      <c r="K184" s="367"/>
    </row>
    <row r="185" s="1" customFormat="1" ht="15" customHeight="1">
      <c r="B185" s="344"/>
      <c r="C185" s="319" t="s">
        <v>132</v>
      </c>
      <c r="D185" s="319"/>
      <c r="E185" s="319"/>
      <c r="F185" s="342" t="s">
        <v>1136</v>
      </c>
      <c r="G185" s="319"/>
      <c r="H185" s="319" t="s">
        <v>1208</v>
      </c>
      <c r="I185" s="319" t="s">
        <v>1132</v>
      </c>
      <c r="J185" s="319">
        <v>50</v>
      </c>
      <c r="K185" s="367"/>
    </row>
    <row r="186" s="1" customFormat="1" ht="15" customHeight="1">
      <c r="B186" s="344"/>
      <c r="C186" s="319" t="s">
        <v>1209</v>
      </c>
      <c r="D186" s="319"/>
      <c r="E186" s="319"/>
      <c r="F186" s="342" t="s">
        <v>1136</v>
      </c>
      <c r="G186" s="319"/>
      <c r="H186" s="319" t="s">
        <v>1210</v>
      </c>
      <c r="I186" s="319" t="s">
        <v>1211</v>
      </c>
      <c r="J186" s="319"/>
      <c r="K186" s="367"/>
    </row>
    <row r="187" s="1" customFormat="1" ht="15" customHeight="1">
      <c r="B187" s="344"/>
      <c r="C187" s="319" t="s">
        <v>1212</v>
      </c>
      <c r="D187" s="319"/>
      <c r="E187" s="319"/>
      <c r="F187" s="342" t="s">
        <v>1136</v>
      </c>
      <c r="G187" s="319"/>
      <c r="H187" s="319" t="s">
        <v>1213</v>
      </c>
      <c r="I187" s="319" t="s">
        <v>1211</v>
      </c>
      <c r="J187" s="319"/>
      <c r="K187" s="367"/>
    </row>
    <row r="188" s="1" customFormat="1" ht="15" customHeight="1">
      <c r="B188" s="344"/>
      <c r="C188" s="319" t="s">
        <v>1214</v>
      </c>
      <c r="D188" s="319"/>
      <c r="E188" s="319"/>
      <c r="F188" s="342" t="s">
        <v>1136</v>
      </c>
      <c r="G188" s="319"/>
      <c r="H188" s="319" t="s">
        <v>1215</v>
      </c>
      <c r="I188" s="319" t="s">
        <v>1211</v>
      </c>
      <c r="J188" s="319"/>
      <c r="K188" s="367"/>
    </row>
    <row r="189" s="1" customFormat="1" ht="15" customHeight="1">
      <c r="B189" s="344"/>
      <c r="C189" s="380" t="s">
        <v>1216</v>
      </c>
      <c r="D189" s="319"/>
      <c r="E189" s="319"/>
      <c r="F189" s="342" t="s">
        <v>1136</v>
      </c>
      <c r="G189" s="319"/>
      <c r="H189" s="319" t="s">
        <v>1217</v>
      </c>
      <c r="I189" s="319" t="s">
        <v>1218</v>
      </c>
      <c r="J189" s="381" t="s">
        <v>1219</v>
      </c>
      <c r="K189" s="367"/>
    </row>
    <row r="190" s="18" customFormat="1" ht="15" customHeight="1">
      <c r="B190" s="382"/>
      <c r="C190" s="383" t="s">
        <v>1220</v>
      </c>
      <c r="D190" s="384"/>
      <c r="E190" s="384"/>
      <c r="F190" s="385" t="s">
        <v>1136</v>
      </c>
      <c r="G190" s="384"/>
      <c r="H190" s="384" t="s">
        <v>1221</v>
      </c>
      <c r="I190" s="384" t="s">
        <v>1218</v>
      </c>
      <c r="J190" s="386" t="s">
        <v>1219</v>
      </c>
      <c r="K190" s="387"/>
    </row>
    <row r="191" s="1" customFormat="1" ht="15" customHeight="1">
      <c r="B191" s="344"/>
      <c r="C191" s="380" t="s">
        <v>42</v>
      </c>
      <c r="D191" s="319"/>
      <c r="E191" s="319"/>
      <c r="F191" s="342" t="s">
        <v>1130</v>
      </c>
      <c r="G191" s="319"/>
      <c r="H191" s="316" t="s">
        <v>1222</v>
      </c>
      <c r="I191" s="319" t="s">
        <v>1223</v>
      </c>
      <c r="J191" s="319"/>
      <c r="K191" s="367"/>
    </row>
    <row r="192" s="1" customFormat="1" ht="15" customHeight="1">
      <c r="B192" s="344"/>
      <c r="C192" s="380" t="s">
        <v>1224</v>
      </c>
      <c r="D192" s="319"/>
      <c r="E192" s="319"/>
      <c r="F192" s="342" t="s">
        <v>1130</v>
      </c>
      <c r="G192" s="319"/>
      <c r="H192" s="319" t="s">
        <v>1225</v>
      </c>
      <c r="I192" s="319" t="s">
        <v>1165</v>
      </c>
      <c r="J192" s="319"/>
      <c r="K192" s="367"/>
    </row>
    <row r="193" s="1" customFormat="1" ht="15" customHeight="1">
      <c r="B193" s="344"/>
      <c r="C193" s="380" t="s">
        <v>1226</v>
      </c>
      <c r="D193" s="319"/>
      <c r="E193" s="319"/>
      <c r="F193" s="342" t="s">
        <v>1130</v>
      </c>
      <c r="G193" s="319"/>
      <c r="H193" s="319" t="s">
        <v>1227</v>
      </c>
      <c r="I193" s="319" t="s">
        <v>1165</v>
      </c>
      <c r="J193" s="319"/>
      <c r="K193" s="367"/>
    </row>
    <row r="194" s="1" customFormat="1" ht="15" customHeight="1">
      <c r="B194" s="344"/>
      <c r="C194" s="380" t="s">
        <v>1228</v>
      </c>
      <c r="D194" s="319"/>
      <c r="E194" s="319"/>
      <c r="F194" s="342" t="s">
        <v>1136</v>
      </c>
      <c r="G194" s="319"/>
      <c r="H194" s="319" t="s">
        <v>1229</v>
      </c>
      <c r="I194" s="319" t="s">
        <v>1165</v>
      </c>
      <c r="J194" s="319"/>
      <c r="K194" s="367"/>
    </row>
    <row r="195" s="1" customFormat="1" ht="15" customHeight="1">
      <c r="B195" s="373"/>
      <c r="C195" s="388"/>
      <c r="D195" s="353"/>
      <c r="E195" s="353"/>
      <c r="F195" s="353"/>
      <c r="G195" s="353"/>
      <c r="H195" s="353"/>
      <c r="I195" s="353"/>
      <c r="J195" s="353"/>
      <c r="K195" s="374"/>
    </row>
    <row r="196" s="1" customFormat="1" ht="18.75" customHeight="1">
      <c r="B196" s="355"/>
      <c r="C196" s="365"/>
      <c r="D196" s="365"/>
      <c r="E196" s="365"/>
      <c r="F196" s="375"/>
      <c r="G196" s="365"/>
      <c r="H196" s="365"/>
      <c r="I196" s="365"/>
      <c r="J196" s="365"/>
      <c r="K196" s="355"/>
    </row>
    <row r="197" s="1" customFormat="1" ht="18.75" customHeight="1">
      <c r="B197" s="355"/>
      <c r="C197" s="365"/>
      <c r="D197" s="365"/>
      <c r="E197" s="365"/>
      <c r="F197" s="375"/>
      <c r="G197" s="365"/>
      <c r="H197" s="365"/>
      <c r="I197" s="365"/>
      <c r="J197" s="365"/>
      <c r="K197" s="355"/>
    </row>
    <row r="198" s="1" customFormat="1" ht="18.75" customHeight="1">
      <c r="B198" s="327"/>
      <c r="C198" s="327"/>
      <c r="D198" s="327"/>
      <c r="E198" s="327"/>
      <c r="F198" s="327"/>
      <c r="G198" s="327"/>
      <c r="H198" s="327"/>
      <c r="I198" s="327"/>
      <c r="J198" s="327"/>
      <c r="K198" s="327"/>
    </row>
    <row r="199" s="1" customFormat="1" ht="13.5">
      <c r="B199" s="306"/>
      <c r="C199" s="307"/>
      <c r="D199" s="307"/>
      <c r="E199" s="307"/>
      <c r="F199" s="307"/>
      <c r="G199" s="307"/>
      <c r="H199" s="307"/>
      <c r="I199" s="307"/>
      <c r="J199" s="307"/>
      <c r="K199" s="308"/>
    </row>
    <row r="200" s="1" customFormat="1" ht="21">
      <c r="B200" s="309"/>
      <c r="C200" s="310" t="s">
        <v>1230</v>
      </c>
      <c r="D200" s="310"/>
      <c r="E200" s="310"/>
      <c r="F200" s="310"/>
      <c r="G200" s="310"/>
      <c r="H200" s="310"/>
      <c r="I200" s="310"/>
      <c r="J200" s="310"/>
      <c r="K200" s="311"/>
    </row>
    <row r="201" s="1" customFormat="1" ht="25.5" customHeight="1">
      <c r="B201" s="309"/>
      <c r="C201" s="389" t="s">
        <v>1231</v>
      </c>
      <c r="D201" s="389"/>
      <c r="E201" s="389"/>
      <c r="F201" s="389" t="s">
        <v>1232</v>
      </c>
      <c r="G201" s="390"/>
      <c r="H201" s="389" t="s">
        <v>1233</v>
      </c>
      <c r="I201" s="389"/>
      <c r="J201" s="389"/>
      <c r="K201" s="311"/>
    </row>
    <row r="202" s="1" customFormat="1" ht="5.25" customHeight="1">
      <c r="B202" s="344"/>
      <c r="C202" s="339"/>
      <c r="D202" s="339"/>
      <c r="E202" s="339"/>
      <c r="F202" s="339"/>
      <c r="G202" s="365"/>
      <c r="H202" s="339"/>
      <c r="I202" s="339"/>
      <c r="J202" s="339"/>
      <c r="K202" s="367"/>
    </row>
    <row r="203" s="1" customFormat="1" ht="15" customHeight="1">
      <c r="B203" s="344"/>
      <c r="C203" s="319" t="s">
        <v>1223</v>
      </c>
      <c r="D203" s="319"/>
      <c r="E203" s="319"/>
      <c r="F203" s="342" t="s">
        <v>43</v>
      </c>
      <c r="G203" s="319"/>
      <c r="H203" s="319" t="s">
        <v>1234</v>
      </c>
      <c r="I203" s="319"/>
      <c r="J203" s="319"/>
      <c r="K203" s="367"/>
    </row>
    <row r="204" s="1" customFormat="1" ht="15" customHeight="1">
      <c r="B204" s="344"/>
      <c r="C204" s="319"/>
      <c r="D204" s="319"/>
      <c r="E204" s="319"/>
      <c r="F204" s="342" t="s">
        <v>44</v>
      </c>
      <c r="G204" s="319"/>
      <c r="H204" s="319" t="s">
        <v>1235</v>
      </c>
      <c r="I204" s="319"/>
      <c r="J204" s="319"/>
      <c r="K204" s="367"/>
    </row>
    <row r="205" s="1" customFormat="1" ht="15" customHeight="1">
      <c r="B205" s="344"/>
      <c r="C205" s="319"/>
      <c r="D205" s="319"/>
      <c r="E205" s="319"/>
      <c r="F205" s="342" t="s">
        <v>47</v>
      </c>
      <c r="G205" s="319"/>
      <c r="H205" s="319" t="s">
        <v>1236</v>
      </c>
      <c r="I205" s="319"/>
      <c r="J205" s="319"/>
      <c r="K205" s="367"/>
    </row>
    <row r="206" s="1" customFormat="1" ht="15" customHeight="1">
      <c r="B206" s="344"/>
      <c r="C206" s="319"/>
      <c r="D206" s="319"/>
      <c r="E206" s="319"/>
      <c r="F206" s="342" t="s">
        <v>45</v>
      </c>
      <c r="G206" s="319"/>
      <c r="H206" s="319" t="s">
        <v>1237</v>
      </c>
      <c r="I206" s="319"/>
      <c r="J206" s="319"/>
      <c r="K206" s="367"/>
    </row>
    <row r="207" s="1" customFormat="1" ht="15" customHeight="1">
      <c r="B207" s="344"/>
      <c r="C207" s="319"/>
      <c r="D207" s="319"/>
      <c r="E207" s="319"/>
      <c r="F207" s="342" t="s">
        <v>46</v>
      </c>
      <c r="G207" s="319"/>
      <c r="H207" s="319" t="s">
        <v>1238</v>
      </c>
      <c r="I207" s="319"/>
      <c r="J207" s="319"/>
      <c r="K207" s="367"/>
    </row>
    <row r="208" s="1" customFormat="1" ht="15" customHeight="1">
      <c r="B208" s="344"/>
      <c r="C208" s="319"/>
      <c r="D208" s="319"/>
      <c r="E208" s="319"/>
      <c r="F208" s="342"/>
      <c r="G208" s="319"/>
      <c r="H208" s="319"/>
      <c r="I208" s="319"/>
      <c r="J208" s="319"/>
      <c r="K208" s="367"/>
    </row>
    <row r="209" s="1" customFormat="1" ht="15" customHeight="1">
      <c r="B209" s="344"/>
      <c r="C209" s="319" t="s">
        <v>1177</v>
      </c>
      <c r="D209" s="319"/>
      <c r="E209" s="319"/>
      <c r="F209" s="342" t="s">
        <v>85</v>
      </c>
      <c r="G209" s="319"/>
      <c r="H209" s="319" t="s">
        <v>1239</v>
      </c>
      <c r="I209" s="319"/>
      <c r="J209" s="319"/>
      <c r="K209" s="367"/>
    </row>
    <row r="210" s="1" customFormat="1" ht="15" customHeight="1">
      <c r="B210" s="344"/>
      <c r="C210" s="319"/>
      <c r="D210" s="319"/>
      <c r="E210" s="319"/>
      <c r="F210" s="342" t="s">
        <v>1074</v>
      </c>
      <c r="G210" s="319"/>
      <c r="H210" s="319" t="s">
        <v>1075</v>
      </c>
      <c r="I210" s="319"/>
      <c r="J210" s="319"/>
      <c r="K210" s="367"/>
    </row>
    <row r="211" s="1" customFormat="1" ht="15" customHeight="1">
      <c r="B211" s="344"/>
      <c r="C211" s="319"/>
      <c r="D211" s="319"/>
      <c r="E211" s="319"/>
      <c r="F211" s="342" t="s">
        <v>79</v>
      </c>
      <c r="G211" s="319"/>
      <c r="H211" s="319" t="s">
        <v>1240</v>
      </c>
      <c r="I211" s="319"/>
      <c r="J211" s="319"/>
      <c r="K211" s="367"/>
    </row>
    <row r="212" s="1" customFormat="1" ht="15" customHeight="1">
      <c r="B212" s="391"/>
      <c r="C212" s="319"/>
      <c r="D212" s="319"/>
      <c r="E212" s="319"/>
      <c r="F212" s="342" t="s">
        <v>87</v>
      </c>
      <c r="G212" s="380"/>
      <c r="H212" s="371" t="s">
        <v>88</v>
      </c>
      <c r="I212" s="371"/>
      <c r="J212" s="371"/>
      <c r="K212" s="392"/>
    </row>
    <row r="213" s="1" customFormat="1" ht="15" customHeight="1">
      <c r="B213" s="391"/>
      <c r="C213" s="319"/>
      <c r="D213" s="319"/>
      <c r="E213" s="319"/>
      <c r="F213" s="342" t="s">
        <v>1076</v>
      </c>
      <c r="G213" s="380"/>
      <c r="H213" s="371" t="s">
        <v>1241</v>
      </c>
      <c r="I213" s="371"/>
      <c r="J213" s="371"/>
      <c r="K213" s="392"/>
    </row>
    <row r="214" s="1" customFormat="1" ht="15" customHeight="1">
      <c r="B214" s="391"/>
      <c r="C214" s="319"/>
      <c r="D214" s="319"/>
      <c r="E214" s="319"/>
      <c r="F214" s="342"/>
      <c r="G214" s="380"/>
      <c r="H214" s="371"/>
      <c r="I214" s="371"/>
      <c r="J214" s="371"/>
      <c r="K214" s="392"/>
    </row>
    <row r="215" s="1" customFormat="1" ht="15" customHeight="1">
      <c r="B215" s="391"/>
      <c r="C215" s="319" t="s">
        <v>1201</v>
      </c>
      <c r="D215" s="319"/>
      <c r="E215" s="319"/>
      <c r="F215" s="342">
        <v>1</v>
      </c>
      <c r="G215" s="380"/>
      <c r="H215" s="371" t="s">
        <v>1242</v>
      </c>
      <c r="I215" s="371"/>
      <c r="J215" s="371"/>
      <c r="K215" s="392"/>
    </row>
    <row r="216" s="1" customFormat="1" ht="15" customHeight="1">
      <c r="B216" s="391"/>
      <c r="C216" s="319"/>
      <c r="D216" s="319"/>
      <c r="E216" s="319"/>
      <c r="F216" s="342">
        <v>2</v>
      </c>
      <c r="G216" s="380"/>
      <c r="H216" s="371" t="s">
        <v>1243</v>
      </c>
      <c r="I216" s="371"/>
      <c r="J216" s="371"/>
      <c r="K216" s="392"/>
    </row>
    <row r="217" s="1" customFormat="1" ht="15" customHeight="1">
      <c r="B217" s="391"/>
      <c r="C217" s="319"/>
      <c r="D217" s="319"/>
      <c r="E217" s="319"/>
      <c r="F217" s="342">
        <v>3</v>
      </c>
      <c r="G217" s="380"/>
      <c r="H217" s="371" t="s">
        <v>1244</v>
      </c>
      <c r="I217" s="371"/>
      <c r="J217" s="371"/>
      <c r="K217" s="392"/>
    </row>
    <row r="218" s="1" customFormat="1" ht="15" customHeight="1">
      <c r="B218" s="391"/>
      <c r="C218" s="319"/>
      <c r="D218" s="319"/>
      <c r="E218" s="319"/>
      <c r="F218" s="342">
        <v>4</v>
      </c>
      <c r="G218" s="380"/>
      <c r="H218" s="371" t="s">
        <v>1245</v>
      </c>
      <c r="I218" s="371"/>
      <c r="J218" s="371"/>
      <c r="K218" s="392"/>
    </row>
    <row r="219" s="1" customFormat="1" ht="12.75" customHeight="1">
      <c r="B219" s="393"/>
      <c r="C219" s="394"/>
      <c r="D219" s="394"/>
      <c r="E219" s="394"/>
      <c r="F219" s="394"/>
      <c r="G219" s="394"/>
      <c r="H219" s="394"/>
      <c r="I219" s="394"/>
      <c r="J219" s="394"/>
      <c r="K219" s="39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Sedláčková Dagmar</dc:creator>
  <cp:lastModifiedBy>Sedláčková Dagmar</cp:lastModifiedBy>
  <dcterms:created xsi:type="dcterms:W3CDTF">2025-01-30T14:24:16Z</dcterms:created>
  <dcterms:modified xsi:type="dcterms:W3CDTF">2025-01-30T14:24:21Z</dcterms:modified>
</cp:coreProperties>
</file>