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0" windowHeight="0"/>
  </bookViews>
  <sheets>
    <sheet name="Rekapitulace stavby" sheetId="1" r:id="rId1"/>
    <sheet name="01 - Přípravné práce" sheetId="2" r:id="rId2"/>
    <sheet name="02 - Podkládka povrchu" sheetId="3" r:id="rId3"/>
    <sheet name="03 - Dokončovací práce" sheetId="4" r:id="rId4"/>
    <sheet name="1 - Přípravné práce" sheetId="5" r:id="rId5"/>
    <sheet name="2 - Zemní práce" sheetId="6" r:id="rId6"/>
    <sheet name="3 - Dešťová kanalizace" sheetId="7" r:id="rId7"/>
    <sheet name="4 - Dokončovací práce" sheetId="8" r:id="rId8"/>
    <sheet name="01 - Přípravné práce_01" sheetId="9" r:id="rId9"/>
    <sheet name="02 - Zemní práce" sheetId="10" r:id="rId10"/>
    <sheet name="03 - Veřejné osvětlení" sheetId="11" r:id="rId11"/>
    <sheet name="04 - Dokončovací práce" sheetId="12" r:id="rId12"/>
    <sheet name="SO 800 - sadové úpravy" sheetId="13" r:id="rId13"/>
  </sheets>
  <definedNames>
    <definedName name="_xlnm.Print_Area" localSheetId="0">'Rekapitulace stavby'!$D$4:$AO$76,'Rekapitulace stavby'!$C$82:$AQ$110</definedName>
    <definedName name="_xlnm.Print_Titles" localSheetId="0">'Rekapitulace stavby'!$92:$92</definedName>
    <definedName name="_xlnm._FilterDatabase" localSheetId="1" hidden="1">'01 - Přípravné práce'!$C$123:$K$167</definedName>
    <definedName name="_xlnm.Print_Area" localSheetId="1">'01 - Přípravné práce'!$C$4:$J$76,'01 - Přípravné práce'!$C$82:$J$103,'01 - Přípravné práce'!$C$109:$J$167</definedName>
    <definedName name="_xlnm.Print_Titles" localSheetId="1">'01 - Přípravné práce'!$123:$123</definedName>
    <definedName name="_xlnm._FilterDatabase" localSheetId="2" hidden="1">'02 - Podkládka povrchu'!$C$123:$K$156</definedName>
    <definedName name="_xlnm.Print_Area" localSheetId="2">'02 - Podkládka povrchu'!$C$4:$J$76,'02 - Podkládka povrchu'!$C$82:$J$103,'02 - Podkládka povrchu'!$C$109:$J$156</definedName>
    <definedName name="_xlnm.Print_Titles" localSheetId="2">'02 - Podkládka povrchu'!$123:$123</definedName>
    <definedName name="_xlnm._FilterDatabase" localSheetId="3" hidden="1">'03 - Dokončovací práce'!$C$122:$K$155</definedName>
    <definedName name="_xlnm.Print_Area" localSheetId="3">'03 - Dokončovací práce'!$C$4:$J$76,'03 - Dokončovací práce'!$C$82:$J$102,'03 - Dokončovací práce'!$C$108:$J$155</definedName>
    <definedName name="_xlnm.Print_Titles" localSheetId="3">'03 - Dokončovací práce'!$122:$122</definedName>
    <definedName name="_xlnm._FilterDatabase" localSheetId="4" hidden="1">'1 - Přípravné práce'!$C$121:$K$125</definedName>
    <definedName name="_xlnm.Print_Area" localSheetId="4">'1 - Přípravné práce'!$C$4:$J$76,'1 - Přípravné práce'!$C$82:$J$101,'1 - Přípravné práce'!$C$107:$J$125</definedName>
    <definedName name="_xlnm.Print_Titles" localSheetId="4">'1 - Přípravné práce'!$121:$121</definedName>
    <definedName name="_xlnm._FilterDatabase" localSheetId="5" hidden="1">'2 - Zemní práce'!$C$122:$K$157</definedName>
    <definedName name="_xlnm.Print_Area" localSheetId="5">'2 - Zemní práce'!$C$4:$J$76,'2 - Zemní práce'!$C$82:$J$102,'2 - Zemní práce'!$C$108:$J$157</definedName>
    <definedName name="_xlnm.Print_Titles" localSheetId="5">'2 - Zemní práce'!$122:$122</definedName>
    <definedName name="_xlnm._FilterDatabase" localSheetId="6" hidden="1">'3 - Dešťová kanalizace'!$C$125:$K$199</definedName>
    <definedName name="_xlnm.Print_Area" localSheetId="6">'3 - Dešťová kanalizace'!$C$4:$J$76,'3 - Dešťová kanalizace'!$C$82:$J$105,'3 - Dešťová kanalizace'!$C$111:$J$199</definedName>
    <definedName name="_xlnm.Print_Titles" localSheetId="6">'3 - Dešťová kanalizace'!$125:$125</definedName>
    <definedName name="_xlnm._FilterDatabase" localSheetId="7" hidden="1">'4 - Dokončovací práce'!$C$121:$K$125</definedName>
    <definedName name="_xlnm.Print_Area" localSheetId="7">'4 - Dokončovací práce'!$C$4:$J$76,'4 - Dokončovací práce'!$C$82:$J$101,'4 - Dokončovací práce'!$C$107:$J$125</definedName>
    <definedName name="_xlnm.Print_Titles" localSheetId="7">'4 - Dokončovací práce'!$121:$121</definedName>
    <definedName name="_xlnm._FilterDatabase" localSheetId="8" hidden="1">'01 - Přípravné práce_01'!$C$121:$K$125</definedName>
    <definedName name="_xlnm.Print_Area" localSheetId="8">'01 - Přípravné práce_01'!$C$4:$J$76,'01 - Přípravné práce_01'!$C$82:$J$101,'01 - Přípravné práce_01'!$C$107:$J$125</definedName>
    <definedName name="_xlnm.Print_Titles" localSheetId="8">'01 - Přípravné práce_01'!$121:$121</definedName>
    <definedName name="_xlnm._FilterDatabase" localSheetId="9" hidden="1">'02 - Zemní práce'!$C$121:$K$140</definedName>
    <definedName name="_xlnm.Print_Area" localSheetId="9">'02 - Zemní práce'!$C$4:$J$76,'02 - Zemní práce'!$C$82:$J$101,'02 - Zemní práce'!$C$107:$J$140</definedName>
    <definedName name="_xlnm.Print_Titles" localSheetId="9">'02 - Zemní práce'!$121:$121</definedName>
    <definedName name="_xlnm._FilterDatabase" localSheetId="10" hidden="1">'03 - Veřejné osvětlení'!$C$128:$K$201</definedName>
    <definedName name="_xlnm.Print_Area" localSheetId="10">'03 - Veřejné osvětlení'!$C$4:$J$76,'03 - Veřejné osvětlení'!$C$82:$J$108,'03 - Veřejné osvětlení'!$C$114:$J$201</definedName>
    <definedName name="_xlnm.Print_Titles" localSheetId="10">'03 - Veřejné osvětlení'!$128:$128</definedName>
    <definedName name="_xlnm._FilterDatabase" localSheetId="11" hidden="1">'04 - Dokončovací práce'!$C$121:$K$129</definedName>
    <definedName name="_xlnm.Print_Area" localSheetId="11">'04 - Dokončovací práce'!$C$4:$J$76,'04 - Dokončovací práce'!$C$82:$J$101,'04 - Dokončovací práce'!$C$107:$J$129</definedName>
    <definedName name="_xlnm.Print_Titles" localSheetId="11">'04 - Dokončovací práce'!$121:$121</definedName>
    <definedName name="_xlnm._FilterDatabase" localSheetId="12" hidden="1">'SO 800 - sadové úpravy'!$C$117:$K$126</definedName>
    <definedName name="_xlnm.Print_Area" localSheetId="12">'SO 800 - sadové úpravy'!$C$4:$J$76,'SO 800 - sadové úpravy'!$C$82:$J$99,'SO 800 - sadové úpravy'!$C$105:$J$126</definedName>
    <definedName name="_xlnm.Print_Titles" localSheetId="12">'SO 800 - sadové úpravy'!$117:$117</definedName>
  </definedNames>
  <calcPr/>
</workbook>
</file>

<file path=xl/calcChain.xml><?xml version="1.0" encoding="utf-8"?>
<calcChain xmlns="http://schemas.openxmlformats.org/spreadsheetml/2006/main">
  <c i="13" l="1" r="J37"/>
  <c r="J36"/>
  <c i="1" r="AY109"/>
  <c i="13" r="J35"/>
  <c i="1" r="AX109"/>
  <c i="13" r="BI124"/>
  <c r="BH124"/>
  <c r="BG124"/>
  <c r="BF124"/>
  <c r="T124"/>
  <c r="R124"/>
  <c r="P124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12" r="J39"/>
  <c r="J38"/>
  <c i="1" r="AY108"/>
  <c i="12" r="J37"/>
  <c i="1" r="AX108"/>
  <c i="12" r="BI125"/>
  <c r="BH125"/>
  <c r="BG125"/>
  <c r="BF125"/>
  <c r="T125"/>
  <c r="T124"/>
  <c r="T123"/>
  <c r="T122"/>
  <c r="R125"/>
  <c r="R124"/>
  <c r="R123"/>
  <c r="R122"/>
  <c r="P125"/>
  <c r="P124"/>
  <c r="P123"/>
  <c r="P122"/>
  <c i="1" r="AU108"/>
  <c i="12" r="J119"/>
  <c r="F116"/>
  <c r="E114"/>
  <c r="J94"/>
  <c r="F91"/>
  <c r="E89"/>
  <c r="J23"/>
  <c r="E23"/>
  <c r="J118"/>
  <c r="J22"/>
  <c r="J20"/>
  <c r="E20"/>
  <c r="F119"/>
  <c r="J19"/>
  <c r="J17"/>
  <c r="E17"/>
  <c r="F118"/>
  <c r="J16"/>
  <c r="J14"/>
  <c r="J91"/>
  <c r="E7"/>
  <c r="E110"/>
  <c i="11" r="J39"/>
  <c r="J38"/>
  <c i="1" r="AY107"/>
  <c i="11" r="J37"/>
  <c i="1" r="AX107"/>
  <c i="11"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T169"/>
  <c r="R170"/>
  <c r="R169"/>
  <c r="P170"/>
  <c r="P169"/>
  <c r="BI166"/>
  <c r="BH166"/>
  <c r="BG166"/>
  <c r="BF166"/>
  <c r="T166"/>
  <c r="T165"/>
  <c r="R166"/>
  <c r="R165"/>
  <c r="P166"/>
  <c r="P165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J126"/>
  <c r="F123"/>
  <c r="E121"/>
  <c r="J94"/>
  <c r="F91"/>
  <c r="E89"/>
  <c r="J23"/>
  <c r="E23"/>
  <c r="J125"/>
  <c r="J22"/>
  <c r="J20"/>
  <c r="E20"/>
  <c r="F126"/>
  <c r="J19"/>
  <c r="J17"/>
  <c r="E17"/>
  <c r="F93"/>
  <c r="J16"/>
  <c r="J14"/>
  <c r="J123"/>
  <c r="E7"/>
  <c r="E117"/>
  <c i="10" r="J39"/>
  <c r="J38"/>
  <c i="1" r="AY106"/>
  <c i="10" r="J37"/>
  <c i="1" r="AX106"/>
  <c i="10"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J119"/>
  <c r="F116"/>
  <c r="E114"/>
  <c r="J94"/>
  <c r="F91"/>
  <c r="E89"/>
  <c r="J23"/>
  <c r="E23"/>
  <c r="J93"/>
  <c r="J22"/>
  <c r="J20"/>
  <c r="E20"/>
  <c r="F119"/>
  <c r="J19"/>
  <c r="J17"/>
  <c r="E17"/>
  <c r="F118"/>
  <c r="J16"/>
  <c r="J14"/>
  <c r="J91"/>
  <c r="E7"/>
  <c r="E110"/>
  <c i="9" r="J39"/>
  <c r="J38"/>
  <c i="1" r="AY105"/>
  <c i="9" r="J37"/>
  <c i="1" r="AX105"/>
  <c i="9" r="BI125"/>
  <c r="BH125"/>
  <c r="BG125"/>
  <c r="BF125"/>
  <c r="T125"/>
  <c r="T124"/>
  <c r="T123"/>
  <c r="T122"/>
  <c r="R125"/>
  <c r="R124"/>
  <c r="R123"/>
  <c r="R122"/>
  <c r="P125"/>
  <c r="P124"/>
  <c r="P123"/>
  <c r="P122"/>
  <c i="1" r="AU105"/>
  <c i="9" r="J119"/>
  <c r="F116"/>
  <c r="E114"/>
  <c r="J94"/>
  <c r="F91"/>
  <c r="E89"/>
  <c r="J23"/>
  <c r="E23"/>
  <c r="J118"/>
  <c r="J22"/>
  <c r="J20"/>
  <c r="E20"/>
  <c r="F94"/>
  <c r="J19"/>
  <c r="J17"/>
  <c r="E17"/>
  <c r="F93"/>
  <c r="J16"/>
  <c r="J14"/>
  <c r="J91"/>
  <c r="E7"/>
  <c r="E110"/>
  <c i="8" r="J39"/>
  <c r="J38"/>
  <c i="1" r="AY103"/>
  <c i="8" r="J37"/>
  <c i="1" r="AX103"/>
  <c i="8" r="BI125"/>
  <c r="BH125"/>
  <c r="BG125"/>
  <c r="BF125"/>
  <c r="T125"/>
  <c r="T124"/>
  <c r="T123"/>
  <c r="T122"/>
  <c r="R125"/>
  <c r="R124"/>
  <c r="R123"/>
  <c r="R122"/>
  <c r="P125"/>
  <c r="P124"/>
  <c r="P123"/>
  <c r="P122"/>
  <c i="1" r="AU103"/>
  <c i="8" r="J119"/>
  <c r="J118"/>
  <c r="F118"/>
  <c r="F116"/>
  <c r="E114"/>
  <c r="J94"/>
  <c r="J93"/>
  <c r="F93"/>
  <c r="F91"/>
  <c r="E89"/>
  <c r="J20"/>
  <c r="E20"/>
  <c r="F94"/>
  <c r="J19"/>
  <c r="J14"/>
  <c r="J116"/>
  <c r="E7"/>
  <c r="E110"/>
  <c i="7" r="J39"/>
  <c r="J38"/>
  <c i="1" r="AY102"/>
  <c i="7" r="J37"/>
  <c i="1" r="AX102"/>
  <c i="7" r="BI199"/>
  <c r="BH199"/>
  <c r="BG199"/>
  <c r="BF199"/>
  <c r="T199"/>
  <c r="T198"/>
  <c r="R199"/>
  <c r="R198"/>
  <c r="P199"/>
  <c r="P198"/>
  <c r="BI197"/>
  <c r="BH197"/>
  <c r="BG197"/>
  <c r="BF197"/>
  <c r="T197"/>
  <c r="R197"/>
  <c r="P197"/>
  <c r="BI194"/>
  <c r="BH194"/>
  <c r="BG194"/>
  <c r="BF194"/>
  <c r="T194"/>
  <c r="T193"/>
  <c r="R194"/>
  <c r="R193"/>
  <c r="P194"/>
  <c r="P193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T169"/>
  <c r="R170"/>
  <c r="R169"/>
  <c r="P170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J123"/>
  <c r="J122"/>
  <c r="F122"/>
  <c r="F120"/>
  <c r="E118"/>
  <c r="J94"/>
  <c r="J93"/>
  <c r="F93"/>
  <c r="F91"/>
  <c r="E89"/>
  <c r="J20"/>
  <c r="E20"/>
  <c r="F123"/>
  <c r="J19"/>
  <c r="J14"/>
  <c r="J120"/>
  <c r="E7"/>
  <c r="E114"/>
  <c i="6" r="J39"/>
  <c r="J38"/>
  <c i="1" r="AY101"/>
  <c i="6" r="J37"/>
  <c i="1" r="AX101"/>
  <c i="6" r="BI157"/>
  <c r="BH157"/>
  <c r="BG157"/>
  <c r="BF157"/>
  <c r="T157"/>
  <c r="T156"/>
  <c r="R157"/>
  <c r="R156"/>
  <c r="P157"/>
  <c r="P156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94"/>
  <c r="J19"/>
  <c r="J14"/>
  <c r="J91"/>
  <c r="E7"/>
  <c r="E111"/>
  <c i="5" r="J39"/>
  <c r="J38"/>
  <c i="1" r="AY100"/>
  <c i="5" r="J37"/>
  <c i="1" r="AX100"/>
  <c i="5" r="BI125"/>
  <c r="BH125"/>
  <c r="BG125"/>
  <c r="BF125"/>
  <c r="T125"/>
  <c r="T124"/>
  <c r="T123"/>
  <c r="T122"/>
  <c r="R125"/>
  <c r="R124"/>
  <c r="R123"/>
  <c r="R122"/>
  <c r="P125"/>
  <c r="P124"/>
  <c r="P123"/>
  <c r="P122"/>
  <c i="1" r="AU100"/>
  <c i="5" r="J119"/>
  <c r="J118"/>
  <c r="F118"/>
  <c r="F116"/>
  <c r="E114"/>
  <c r="J94"/>
  <c r="J93"/>
  <c r="F93"/>
  <c r="F91"/>
  <c r="E89"/>
  <c r="J20"/>
  <c r="E20"/>
  <c r="F94"/>
  <c r="J19"/>
  <c r="J14"/>
  <c r="J91"/>
  <c r="E7"/>
  <c r="E85"/>
  <c i="4" r="J39"/>
  <c r="J38"/>
  <c i="1" r="AY98"/>
  <c i="4" r="J37"/>
  <c i="1" r="AX98"/>
  <c i="4"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F117"/>
  <c r="E115"/>
  <c r="F91"/>
  <c r="E89"/>
  <c r="J26"/>
  <c r="E26"/>
  <c r="J94"/>
  <c r="J25"/>
  <c r="J23"/>
  <c r="E23"/>
  <c r="J93"/>
  <c r="J22"/>
  <c r="J20"/>
  <c r="E20"/>
  <c r="F120"/>
  <c r="J19"/>
  <c r="J17"/>
  <c r="E17"/>
  <c r="F119"/>
  <c r="J16"/>
  <c r="J14"/>
  <c r="J117"/>
  <c r="E7"/>
  <c r="E111"/>
  <c i="3" r="J39"/>
  <c r="J38"/>
  <c i="1" r="AY97"/>
  <c i="3" r="J37"/>
  <c i="1" r="AX97"/>
  <c i="3" r="BI156"/>
  <c r="BH156"/>
  <c r="BG156"/>
  <c r="BF156"/>
  <c r="T156"/>
  <c r="T155"/>
  <c r="R156"/>
  <c r="R155"/>
  <c r="P156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T126"/>
  <c r="R127"/>
  <c r="R126"/>
  <c r="P127"/>
  <c r="P126"/>
  <c r="F118"/>
  <c r="E116"/>
  <c r="F91"/>
  <c r="E89"/>
  <c r="J26"/>
  <c r="E26"/>
  <c r="J121"/>
  <c r="J25"/>
  <c r="J23"/>
  <c r="E23"/>
  <c r="J120"/>
  <c r="J22"/>
  <c r="J20"/>
  <c r="E20"/>
  <c r="F94"/>
  <c r="J19"/>
  <c r="J17"/>
  <c r="E17"/>
  <c r="F93"/>
  <c r="J16"/>
  <c r="J14"/>
  <c r="J118"/>
  <c r="E7"/>
  <c r="E112"/>
  <c i="2" r="J39"/>
  <c r="J38"/>
  <c i="1" r="AY96"/>
  <c i="2" r="J37"/>
  <c i="1" r="AX96"/>
  <c i="2"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2"/>
  <c r="BH152"/>
  <c r="BG152"/>
  <c r="BF152"/>
  <c r="T152"/>
  <c r="R152"/>
  <c r="P152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F118"/>
  <c r="E116"/>
  <c r="F91"/>
  <c r="E89"/>
  <c r="J26"/>
  <c r="E26"/>
  <c r="J94"/>
  <c r="J25"/>
  <c r="J23"/>
  <c r="E23"/>
  <c r="J120"/>
  <c r="J22"/>
  <c r="J20"/>
  <c r="E20"/>
  <c r="F121"/>
  <c r="J19"/>
  <c r="J17"/>
  <c r="E17"/>
  <c r="F93"/>
  <c r="J16"/>
  <c r="J14"/>
  <c r="J118"/>
  <c r="E7"/>
  <c r="E112"/>
  <c i="1" r="L90"/>
  <c r="AM90"/>
  <c r="AM89"/>
  <c r="L89"/>
  <c r="AM87"/>
  <c r="L87"/>
  <c r="L85"/>
  <c r="L84"/>
  <c i="2" r="J160"/>
  <c r="J152"/>
  <c r="BK139"/>
  <c r="BK167"/>
  <c r="J142"/>
  <c r="BK136"/>
  <c r="BK130"/>
  <c r="J157"/>
  <c r="J150"/>
  <c i="1" r="AS99"/>
  <c i="2" r="BK165"/>
  <c r="BK152"/>
  <c r="BK142"/>
  <c r="J127"/>
  <c r="BK145"/>
  <c r="J139"/>
  <c r="BK133"/>
  <c r="BK127"/>
  <c r="BK150"/>
  <c r="J145"/>
  <c i="1" r="AS95"/>
  <c i="2" r="J167"/>
  <c r="BK166"/>
  <c r="J166"/>
  <c r="J165"/>
  <c r="BK160"/>
  <c r="BK157"/>
  <c r="J136"/>
  <c r="J133"/>
  <c r="J130"/>
  <c i="1" r="AS104"/>
  <c i="3" r="BK156"/>
  <c r="BK152"/>
  <c r="BK149"/>
  <c r="BK145"/>
  <c r="BK142"/>
  <c r="J140"/>
  <c r="J137"/>
  <c r="BK135"/>
  <c r="BK133"/>
  <c r="BK130"/>
  <c r="BK127"/>
  <c r="J156"/>
  <c r="J152"/>
  <c r="J149"/>
  <c r="J145"/>
  <c r="J142"/>
  <c r="BK140"/>
  <c r="BK137"/>
  <c r="J135"/>
  <c r="J133"/>
  <c r="J130"/>
  <c r="J127"/>
  <c i="4" r="BK153"/>
  <c r="J150"/>
  <c r="J148"/>
  <c r="J146"/>
  <c r="J144"/>
  <c r="J142"/>
  <c r="J139"/>
  <c r="J135"/>
  <c r="BK132"/>
  <c r="BK126"/>
  <c r="J153"/>
  <c r="BK150"/>
  <c r="BK148"/>
  <c r="BK144"/>
  <c r="BK139"/>
  <c r="J132"/>
  <c r="BK129"/>
  <c i="5" r="J125"/>
  <c r="F36"/>
  <c i="1" r="BA100"/>
  <c i="5" r="F37"/>
  <c i="1" r="BB100"/>
  <c i="6" r="BK153"/>
  <c r="BK150"/>
  <c r="BK145"/>
  <c r="J139"/>
  <c r="BK129"/>
  <c r="BK157"/>
  <c r="J153"/>
  <c r="J148"/>
  <c r="J142"/>
  <c r="J136"/>
  <c r="J126"/>
  <c i="7" r="J197"/>
  <c r="J194"/>
  <c r="J188"/>
  <c r="BK186"/>
  <c r="J182"/>
  <c r="BK179"/>
  <c r="J174"/>
  <c r="J166"/>
  <c r="J160"/>
  <c r="J155"/>
  <c r="J151"/>
  <c r="BK146"/>
  <c r="BK141"/>
  <c r="J138"/>
  <c r="BK131"/>
  <c r="BK199"/>
  <c r="BK194"/>
  <c r="J189"/>
  <c r="BK187"/>
  <c r="J184"/>
  <c r="J179"/>
  <c r="BK174"/>
  <c r="BK166"/>
  <c r="BK160"/>
  <c r="BK155"/>
  <c r="BK151"/>
  <c r="J146"/>
  <c r="J141"/>
  <c r="J134"/>
  <c r="BK128"/>
  <c i="8" r="BK125"/>
  <c r="F39"/>
  <c i="1" r="BD103"/>
  <c i="8" r="F37"/>
  <c i="1" r="BB103"/>
  <c i="9" r="F37"/>
  <c i="1" r="BB105"/>
  <c i="10" r="BK138"/>
  <c r="J135"/>
  <c r="J129"/>
  <c r="J138"/>
  <c r="BK132"/>
  <c r="J125"/>
  <c i="11" r="J198"/>
  <c r="J188"/>
  <c r="BK183"/>
  <c r="J166"/>
  <c r="J161"/>
  <c r="J151"/>
  <c r="J143"/>
  <c r="J134"/>
  <c r="J200"/>
  <c r="BK190"/>
  <c r="BK180"/>
  <c r="BK174"/>
  <c r="BK166"/>
  <c r="J155"/>
  <c r="J138"/>
  <c r="BK198"/>
  <c r="J196"/>
  <c r="BK188"/>
  <c r="J180"/>
  <c r="BK170"/>
  <c r="BK155"/>
  <c r="BK143"/>
  <c r="BK134"/>
  <c i="12" r="BK125"/>
  <c r="F39"/>
  <c i="1" r="BD108"/>
  <c i="12" r="J36"/>
  <c i="1" r="AW108"/>
  <c i="13" r="BK121"/>
  <c i="4" r="J129"/>
  <c r="BK146"/>
  <c r="BK142"/>
  <c r="BK135"/>
  <c r="J126"/>
  <c i="5" r="BK125"/>
  <c r="F38"/>
  <c i="1" r="BC100"/>
  <c i="5" r="F39"/>
  <c i="1" r="BD100"/>
  <c i="6" r="BK148"/>
  <c r="BK142"/>
  <c r="BK136"/>
  <c r="BK126"/>
  <c r="J157"/>
  <c r="J150"/>
  <c r="J145"/>
  <c r="BK139"/>
  <c r="J129"/>
  <c i="7" r="J199"/>
  <c r="J190"/>
  <c r="BK189"/>
  <c r="J187"/>
  <c r="BK184"/>
  <c r="BK177"/>
  <c r="BK170"/>
  <c r="BK163"/>
  <c r="J158"/>
  <c r="BK153"/>
  <c r="J149"/>
  <c r="J144"/>
  <c r="BK134"/>
  <c r="J128"/>
  <c r="BK197"/>
  <c r="BK190"/>
  <c r="BK188"/>
  <c r="J186"/>
  <c r="BK182"/>
  <c r="J177"/>
  <c r="J170"/>
  <c r="J163"/>
  <c r="BK158"/>
  <c r="J153"/>
  <c r="BK149"/>
  <c r="BK144"/>
  <c r="BK138"/>
  <c r="J131"/>
  <c i="8" r="J125"/>
  <c r="F38"/>
  <c i="1" r="BC103"/>
  <c i="8" r="J36"/>
  <c i="1" r="AW103"/>
  <c i="9" r="J125"/>
  <c r="BK125"/>
  <c r="F39"/>
  <c i="1" r="BD105"/>
  <c i="9" r="F38"/>
  <c i="1" r="BC105"/>
  <c i="9" r="J36"/>
  <c i="1" r="AW105"/>
  <c i="10" r="J132"/>
  <c r="BK125"/>
  <c r="BK135"/>
  <c r="BK129"/>
  <c i="11" r="BK200"/>
  <c r="BK196"/>
  <c r="J190"/>
  <c r="BK186"/>
  <c r="BK177"/>
  <c r="J162"/>
  <c r="BK158"/>
  <c r="BK146"/>
  <c r="BK138"/>
  <c r="BK131"/>
  <c r="BK193"/>
  <c r="J186"/>
  <c r="J177"/>
  <c r="J170"/>
  <c r="BK161"/>
  <c r="J158"/>
  <c r="J146"/>
  <c r="J137"/>
  <c r="J193"/>
  <c r="J183"/>
  <c r="J174"/>
  <c r="BK162"/>
  <c r="BK151"/>
  <c r="BK137"/>
  <c r="J131"/>
  <c i="12" r="J125"/>
  <c r="F38"/>
  <c i="1" r="BC108"/>
  <c i="12" r="F37"/>
  <c i="1" r="BB108"/>
  <c i="13" r="BK124"/>
  <c r="J124"/>
  <c r="J121"/>
  <c i="2" l="1" r="BK126"/>
  <c r="J126"/>
  <c r="J100"/>
  <c r="T126"/>
  <c r="T125"/>
  <c r="P149"/>
  <c r="P148"/>
  <c r="R149"/>
  <c r="R148"/>
  <c i="3" r="P129"/>
  <c r="P125"/>
  <c r="P124"/>
  <c i="1" r="AU97"/>
  <c i="3" r="R129"/>
  <c r="R125"/>
  <c r="R124"/>
  <c i="4" r="BK125"/>
  <c r="J125"/>
  <c r="J100"/>
  <c r="R125"/>
  <c r="BK138"/>
  <c r="J138"/>
  <c r="J101"/>
  <c r="T138"/>
  <c i="6" r="P125"/>
  <c r="P124"/>
  <c r="P123"/>
  <c i="1" r="AU101"/>
  <c i="6" r="R125"/>
  <c r="R124"/>
  <c r="R123"/>
  <c i="7" r="BK127"/>
  <c r="J127"/>
  <c r="J99"/>
  <c r="R127"/>
  <c r="P173"/>
  <c r="P137"/>
  <c r="R173"/>
  <c r="R137"/>
  <c i="10" r="BK124"/>
  <c r="J124"/>
  <c r="J100"/>
  <c r="R124"/>
  <c r="R123"/>
  <c r="R122"/>
  <c i="11" r="BK130"/>
  <c r="J130"/>
  <c r="J99"/>
  <c r="R130"/>
  <c r="BK150"/>
  <c r="J150"/>
  <c r="J100"/>
  <c r="T150"/>
  <c r="BK157"/>
  <c r="J157"/>
  <c r="J102"/>
  <c r="R157"/>
  <c r="BK173"/>
  <c r="J173"/>
  <c r="J105"/>
  <c r="R173"/>
  <c r="BK179"/>
  <c r="BK178"/>
  <c r="J178"/>
  <c r="J106"/>
  <c r="T179"/>
  <c r="T178"/>
  <c i="2" r="P126"/>
  <c r="P125"/>
  <c r="P124"/>
  <c i="1" r="AU96"/>
  <c i="2" r="R126"/>
  <c r="R125"/>
  <c r="R124"/>
  <c r="BK149"/>
  <c r="J149"/>
  <c r="J102"/>
  <c r="T149"/>
  <c r="T148"/>
  <c i="3" r="BK129"/>
  <c r="J129"/>
  <c r="J101"/>
  <c r="T129"/>
  <c r="T125"/>
  <c r="T124"/>
  <c i="4" r="P125"/>
  <c r="T125"/>
  <c r="T124"/>
  <c r="T123"/>
  <c r="P138"/>
  <c r="R138"/>
  <c i="6" r="BK125"/>
  <c r="J125"/>
  <c r="J100"/>
  <c r="T125"/>
  <c r="T124"/>
  <c r="T123"/>
  <c i="7" r="P127"/>
  <c r="T127"/>
  <c r="BK173"/>
  <c r="J173"/>
  <c r="J102"/>
  <c r="T173"/>
  <c r="T137"/>
  <c i="10" r="P124"/>
  <c r="P123"/>
  <c r="P122"/>
  <c i="1" r="AU106"/>
  <c i="10" r="T124"/>
  <c r="T123"/>
  <c r="T122"/>
  <c i="11" r="P130"/>
  <c r="T130"/>
  <c r="P150"/>
  <c r="R150"/>
  <c r="P157"/>
  <c r="T157"/>
  <c r="P173"/>
  <c r="T173"/>
  <c r="P179"/>
  <c r="P178"/>
  <c r="R179"/>
  <c r="R178"/>
  <c i="13" r="BK120"/>
  <c r="J120"/>
  <c r="J98"/>
  <c r="P120"/>
  <c r="P119"/>
  <c r="P118"/>
  <c i="1" r="AU109"/>
  <c i="13" r="R120"/>
  <c r="R119"/>
  <c r="R118"/>
  <c r="T120"/>
  <c r="T119"/>
  <c r="T118"/>
  <c i="3" r="BK155"/>
  <c r="J155"/>
  <c r="J102"/>
  <c i="6" r="BK156"/>
  <c r="J156"/>
  <c r="J101"/>
  <c i="7" r="BK169"/>
  <c r="J169"/>
  <c r="J101"/>
  <c r="BK198"/>
  <c r="J198"/>
  <c r="J104"/>
  <c i="9" r="BK124"/>
  <c r="J124"/>
  <c r="J100"/>
  <c i="11" r="BK165"/>
  <c r="J165"/>
  <c r="J103"/>
  <c r="BK169"/>
  <c r="J169"/>
  <c r="J104"/>
  <c i="12" r="BK124"/>
  <c r="J124"/>
  <c r="J100"/>
  <c i="3" r="BK126"/>
  <c r="J126"/>
  <c r="J100"/>
  <c i="5" r="BK124"/>
  <c r="J124"/>
  <c r="J100"/>
  <c i="8" r="BK124"/>
  <c r="J124"/>
  <c r="J100"/>
  <c i="13" r="J89"/>
  <c r="E85"/>
  <c r="F92"/>
  <c r="BE121"/>
  <c r="BE124"/>
  <c i="11" r="J179"/>
  <c r="J107"/>
  <c i="12" r="E85"/>
  <c r="F93"/>
  <c r="J93"/>
  <c r="J116"/>
  <c r="BE125"/>
  <c r="F94"/>
  <c i="10" r="BK123"/>
  <c r="J123"/>
  <c r="J99"/>
  <c i="11" r="J91"/>
  <c r="F94"/>
  <c r="F125"/>
  <c r="BE134"/>
  <c r="BE138"/>
  <c r="BE146"/>
  <c r="BE158"/>
  <c r="BE161"/>
  <c r="BE166"/>
  <c r="BE170"/>
  <c r="BE177"/>
  <c r="BE186"/>
  <c r="E85"/>
  <c r="J93"/>
  <c r="BE131"/>
  <c r="BE137"/>
  <c r="BE151"/>
  <c r="BE180"/>
  <c r="BE183"/>
  <c r="BE188"/>
  <c r="BE190"/>
  <c r="BE196"/>
  <c r="BE198"/>
  <c r="BE200"/>
  <c r="BE143"/>
  <c r="BE155"/>
  <c r="BE162"/>
  <c r="BE174"/>
  <c r="BE193"/>
  <c i="10" r="E85"/>
  <c r="F93"/>
  <c r="F94"/>
  <c r="J116"/>
  <c r="J118"/>
  <c r="BE125"/>
  <c r="BE129"/>
  <c r="BE135"/>
  <c r="BE138"/>
  <c r="BE132"/>
  <c i="9" r="J93"/>
  <c r="J116"/>
  <c r="F118"/>
  <c r="F119"/>
  <c r="BE125"/>
  <c r="E85"/>
  <c i="8" r="J91"/>
  <c r="F119"/>
  <c r="BE125"/>
  <c r="E85"/>
  <c i="7" r="E85"/>
  <c r="J91"/>
  <c r="F94"/>
  <c r="BE131"/>
  <c r="BE141"/>
  <c r="BE146"/>
  <c r="BE149"/>
  <c r="BE151"/>
  <c r="BE153"/>
  <c r="BE155"/>
  <c r="BE158"/>
  <c r="BE166"/>
  <c r="BE170"/>
  <c r="BE179"/>
  <c r="BE186"/>
  <c r="BE187"/>
  <c r="BE189"/>
  <c r="BE194"/>
  <c r="BE197"/>
  <c r="BE128"/>
  <c r="BE134"/>
  <c r="BE138"/>
  <c r="BE144"/>
  <c r="BE160"/>
  <c r="BE163"/>
  <c r="BE174"/>
  <c r="BE177"/>
  <c r="BE182"/>
  <c r="BE184"/>
  <c r="BE188"/>
  <c r="BE190"/>
  <c r="BE199"/>
  <c i="6" r="E85"/>
  <c r="J117"/>
  <c r="F120"/>
  <c r="BE136"/>
  <c r="BE145"/>
  <c r="BE150"/>
  <c r="BE157"/>
  <c r="BE126"/>
  <c r="BE129"/>
  <c r="BE139"/>
  <c r="BE142"/>
  <c r="BE148"/>
  <c r="BE153"/>
  <c i="5" r="F119"/>
  <c r="E110"/>
  <c r="J116"/>
  <c r="BE125"/>
  <c i="4" r="E85"/>
  <c r="J91"/>
  <c r="F93"/>
  <c r="F94"/>
  <c r="J119"/>
  <c r="J120"/>
  <c r="BE126"/>
  <c r="BE132"/>
  <c r="BE135"/>
  <c r="BE139"/>
  <c r="BE144"/>
  <c r="BE146"/>
  <c r="BE148"/>
  <c r="BE150"/>
  <c r="BE153"/>
  <c r="BE129"/>
  <c r="BE142"/>
  <c i="3" r="E85"/>
  <c r="J91"/>
  <c r="J93"/>
  <c r="J94"/>
  <c r="F120"/>
  <c r="F121"/>
  <c r="BE127"/>
  <c r="BE135"/>
  <c r="BE137"/>
  <c r="BE149"/>
  <c r="BE130"/>
  <c r="BE133"/>
  <c r="BE140"/>
  <c r="BE142"/>
  <c r="BE145"/>
  <c r="BE152"/>
  <c r="BE156"/>
  <c i="2" r="E85"/>
  <c r="J91"/>
  <c r="F94"/>
  <c r="F120"/>
  <c r="J121"/>
  <c r="BE127"/>
  <c r="BE152"/>
  <c r="BE165"/>
  <c r="BE166"/>
  <c r="BE145"/>
  <c r="BE150"/>
  <c r="BE160"/>
  <c r="BE133"/>
  <c r="BE142"/>
  <c r="J93"/>
  <c r="BE130"/>
  <c r="BE136"/>
  <c r="BE139"/>
  <c r="BE157"/>
  <c r="BE167"/>
  <c r="F37"/>
  <c i="1" r="BB96"/>
  <c i="2" r="J36"/>
  <c i="1" r="AW96"/>
  <c i="2" r="F36"/>
  <c i="1" r="BA96"/>
  <c i="3" r="J36"/>
  <c i="1" r="AW97"/>
  <c i="3" r="F37"/>
  <c i="1" r="BB97"/>
  <c i="4" r="F36"/>
  <c i="1" r="BA98"/>
  <c i="4" r="F38"/>
  <c i="1" r="BC98"/>
  <c i="4" r="F39"/>
  <c i="1" r="BD98"/>
  <c i="6" r="F36"/>
  <c i="1" r="BA101"/>
  <c i="6" r="F38"/>
  <c i="1" r="BC101"/>
  <c i="6" r="F39"/>
  <c i="1" r="BD101"/>
  <c i="7" r="F37"/>
  <c i="1" r="BB102"/>
  <c i="7" r="F36"/>
  <c i="1" r="BA102"/>
  <c i="7" r="F39"/>
  <c i="1" r="BD102"/>
  <c i="9" r="F36"/>
  <c i="1" r="BA105"/>
  <c i="10" r="F39"/>
  <c i="1" r="BD106"/>
  <c i="10" r="F37"/>
  <c i="1" r="BB106"/>
  <c i="11" r="F39"/>
  <c i="1" r="BD107"/>
  <c i="11" r="F38"/>
  <c i="1" r="BC107"/>
  <c i="12" r="J35"/>
  <c i="1" r="AV108"/>
  <c r="AT108"/>
  <c i="12" r="F36"/>
  <c i="1" r="BA108"/>
  <c i="13" r="J34"/>
  <c i="1" r="AW109"/>
  <c i="13" r="F37"/>
  <c i="1" r="BD109"/>
  <c i="13" r="F35"/>
  <c i="1" r="BB109"/>
  <c i="2" r="F38"/>
  <c i="1" r="BC96"/>
  <c r="AS94"/>
  <c i="2" r="F39"/>
  <c i="1" r="BD96"/>
  <c i="3" r="F36"/>
  <c i="1" r="BA97"/>
  <c i="3" r="F38"/>
  <c i="1" r="BC97"/>
  <c i="3" r="F39"/>
  <c i="1" r="BD97"/>
  <c i="4" r="J36"/>
  <c i="1" r="AW98"/>
  <c i="4" r="F37"/>
  <c i="1" r="BB98"/>
  <c i="5" r="J36"/>
  <c i="1" r="AW100"/>
  <c i="5" r="F35"/>
  <c i="1" r="AZ100"/>
  <c i="6" r="F37"/>
  <c i="1" r="BB101"/>
  <c i="6" r="J36"/>
  <c i="1" r="AW101"/>
  <c i="7" r="J36"/>
  <c i="1" r="AW102"/>
  <c i="7" r="F38"/>
  <c i="1" r="BC102"/>
  <c i="8" r="J35"/>
  <c i="1" r="AV103"/>
  <c r="AT103"/>
  <c i="8" r="F36"/>
  <c i="1" r="BA103"/>
  <c i="9" r="J35"/>
  <c i="1" r="AV105"/>
  <c r="AT105"/>
  <c i="10" r="J36"/>
  <c i="1" r="AW106"/>
  <c i="10" r="F36"/>
  <c i="1" r="BA106"/>
  <c i="10" r="F38"/>
  <c i="1" r="BC106"/>
  <c i="11" r="F36"/>
  <c i="1" r="BA107"/>
  <c i="11" r="J36"/>
  <c i="1" r="AW107"/>
  <c i="11" r="F37"/>
  <c i="1" r="BB107"/>
  <c i="13" r="F34"/>
  <c i="1" r="BA109"/>
  <c i="13" r="F36"/>
  <c i="1" r="BC109"/>
  <c i="11" l="1" r="T156"/>
  <c i="7" r="P126"/>
  <c i="1" r="AU102"/>
  <c i="4" r="P124"/>
  <c r="P123"/>
  <c i="1" r="AU98"/>
  <c i="11" r="R156"/>
  <c i="4" r="R124"/>
  <c r="R123"/>
  <c i="2" r="T124"/>
  <c i="11" r="P156"/>
  <c r="P129"/>
  <c i="1" r="AU107"/>
  <c i="11" r="T129"/>
  <c i="7" r="T126"/>
  <c i="11" r="R129"/>
  <c i="7" r="R126"/>
  <c r="BK193"/>
  <c r="J193"/>
  <c r="J103"/>
  <c i="2" r="BK148"/>
  <c r="J148"/>
  <c r="J101"/>
  <c i="3" r="BK125"/>
  <c r="J125"/>
  <c r="J99"/>
  <c i="6" r="BK124"/>
  <c r="J124"/>
  <c r="J99"/>
  <c i="2" r="BK125"/>
  <c r="J125"/>
  <c r="J99"/>
  <c i="4" r="BK124"/>
  <c r="J124"/>
  <c r="J99"/>
  <c i="5" r="BK123"/>
  <c r="J123"/>
  <c r="J99"/>
  <c i="8" r="BK123"/>
  <c r="J123"/>
  <c r="J99"/>
  <c i="9" r="BK123"/>
  <c r="J123"/>
  <c r="J99"/>
  <c i="11" r="BK156"/>
  <c r="J156"/>
  <c r="J101"/>
  <c i="12" r="BK123"/>
  <c r="J123"/>
  <c r="J99"/>
  <c i="13" r="BK119"/>
  <c r="J119"/>
  <c r="J97"/>
  <c i="10" r="BK122"/>
  <c r="J122"/>
  <c i="1" r="AU99"/>
  <c i="2" r="F35"/>
  <c i="1" r="AZ96"/>
  <c i="3" r="F35"/>
  <c i="1" r="AZ97"/>
  <c i="4" r="F35"/>
  <c i="1" r="AZ98"/>
  <c r="BA95"/>
  <c r="AW95"/>
  <c r="BB95"/>
  <c i="5" r="J35"/>
  <c i="1" r="AV100"/>
  <c r="AT100"/>
  <c i="6" r="F35"/>
  <c i="1" r="AZ101"/>
  <c i="7" r="F35"/>
  <c i="1" r="AZ102"/>
  <c i="8" r="F35"/>
  <c i="1" r="AZ103"/>
  <c r="BD99"/>
  <c r="BA99"/>
  <c r="AW99"/>
  <c i="10" r="F35"/>
  <c i="1" r="AZ106"/>
  <c i="11" r="F35"/>
  <c i="1" r="AZ107"/>
  <c r="BB104"/>
  <c r="AX104"/>
  <c r="BD104"/>
  <c i="13" r="F33"/>
  <c i="1" r="AZ109"/>
  <c r="AU95"/>
  <c i="2" r="J35"/>
  <c i="1" r="AV96"/>
  <c r="AT96"/>
  <c i="3" r="J35"/>
  <c i="1" r="AV97"/>
  <c r="AT97"/>
  <c i="4" r="J35"/>
  <c i="1" r="AV98"/>
  <c r="AT98"/>
  <c r="BC95"/>
  <c r="AY95"/>
  <c r="BD95"/>
  <c i="6" r="J35"/>
  <c i="1" r="AV101"/>
  <c r="AT101"/>
  <c i="7" r="J35"/>
  <c i="1" r="AV102"/>
  <c r="AT102"/>
  <c r="BB99"/>
  <c r="AX99"/>
  <c r="BC99"/>
  <c r="AY99"/>
  <c i="9" r="F35"/>
  <c i="1" r="AZ105"/>
  <c i="10" r="J35"/>
  <c i="1" r="AV106"/>
  <c r="AT106"/>
  <c i="10" r="J32"/>
  <c i="1" r="AG106"/>
  <c i="11" r="J35"/>
  <c i="1" r="AV107"/>
  <c r="AT107"/>
  <c i="12" r="F35"/>
  <c i="1" r="AZ108"/>
  <c r="BA104"/>
  <c r="AW104"/>
  <c r="BC104"/>
  <c r="AY104"/>
  <c i="13" r="J33"/>
  <c i="1" r="AV109"/>
  <c r="AT109"/>
  <c r="AU104"/>
  <c i="4" l="1" r="BK123"/>
  <c r="J123"/>
  <c i="5" r="BK122"/>
  <c r="J122"/>
  <c r="J98"/>
  <c i="7" r="BK137"/>
  <c r="J137"/>
  <c r="J100"/>
  <c i="13" r="BK118"/>
  <c r="J118"/>
  <c r="J96"/>
  <c i="2" r="BK124"/>
  <c r="J124"/>
  <c r="J98"/>
  <c i="3" r="BK124"/>
  <c r="J124"/>
  <c r="J98"/>
  <c i="6" r="BK123"/>
  <c r="J123"/>
  <c i="11" r="BK129"/>
  <c r="J129"/>
  <c r="J98"/>
  <c i="8" r="BK122"/>
  <c r="J122"/>
  <c r="J98"/>
  <c i="9" r="BK122"/>
  <c r="J122"/>
  <c r="J98"/>
  <c i="12" r="BK122"/>
  <c r="J122"/>
  <c r="J98"/>
  <c i="1" r="AN106"/>
  <c i="10" r="J98"/>
  <c r="J41"/>
  <c i="1" r="AU94"/>
  <c i="4" r="J32"/>
  <c i="1" r="AG98"/>
  <c i="6" r="J32"/>
  <c i="1" r="AG101"/>
  <c r="AX95"/>
  <c r="AZ104"/>
  <c r="AV104"/>
  <c r="AT104"/>
  <c r="BA94"/>
  <c r="W30"/>
  <c r="BD94"/>
  <c r="W33"/>
  <c r="AZ95"/>
  <c r="AV95"/>
  <c r="AT95"/>
  <c r="AZ99"/>
  <c r="AV99"/>
  <c r="AT99"/>
  <c r="BB94"/>
  <c r="W31"/>
  <c r="BC94"/>
  <c r="W32"/>
  <c i="6" l="1" r="J41"/>
  <c i="4" r="J41"/>
  <c i="7" r="BK126"/>
  <c r="J126"/>
  <c i="6" r="J98"/>
  <c i="4" r="J98"/>
  <c i="1" r="AN98"/>
  <c r="AN101"/>
  <c i="7" r="J32"/>
  <c i="1" r="AG102"/>
  <c i="13" r="J30"/>
  <c i="1" r="AG109"/>
  <c i="3" r="J32"/>
  <c i="1" r="AG97"/>
  <c i="8" r="J32"/>
  <c r="J41"/>
  <c i="2" r="J32"/>
  <c i="1" r="AG96"/>
  <c i="5" r="J32"/>
  <c i="1" r="AG100"/>
  <c i="11" r="J32"/>
  <c i="1" r="AG107"/>
  <c r="AN107"/>
  <c r="AZ94"/>
  <c r="W29"/>
  <c r="AX94"/>
  <c r="AY94"/>
  <c i="9" r="J32"/>
  <c i="1" r="AG105"/>
  <c r="AN105"/>
  <c i="12" r="J32"/>
  <c i="1" r="AG108"/>
  <c r="AN108"/>
  <c r="AW94"/>
  <c r="AK30"/>
  <c i="12" l="1" r="J41"/>
  <c i="9" r="J41"/>
  <c i="5" r="J41"/>
  <c i="1" r="AG103"/>
  <c r="AN103"/>
  <c i="2" r="J41"/>
  <c i="3" r="J41"/>
  <c i="7" r="J98"/>
  <c i="13" r="J39"/>
  <c i="11" r="J41"/>
  <c i="7" r="J41"/>
  <c i="1" r="AN100"/>
  <c r="AN96"/>
  <c r="AN97"/>
  <c r="AN102"/>
  <c r="AN109"/>
  <c r="AG95"/>
  <c r="AG104"/>
  <c r="AN104"/>
  <c r="AV94"/>
  <c r="AK29"/>
  <c l="1" r="AN95"/>
  <c r="AG99"/>
  <c r="AT94"/>
  <c l="1" r="AN99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<sst xmlns="http://schemas.openxmlformats.org/spreadsheetml/2006/main">
  <si>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</si>
  <si>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</si>
  <si>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</si>
  <si>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</si>
  <si>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</si>
  <si>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{92b6b3cf-7f10-4559-903b-1dc689a905e4}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</si>
  <si>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</si>
  <si>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</si>
  <si>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</si>
  <si>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</si>
  <si>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</si>
  <si>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</si>
  <si>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</si>
  <si>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</si>
  <si>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2025-01-09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</si>
  <si>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</si>
  <si>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</si>
  <si>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ulice Pod Vysílačem ve Zruči nad Sázavou</t>
  </si>
  <si>
    <t>KSO:</t>
  </si>
  <si>
    <t>CC-CZ:</t>
  </si>
  <si>
    <t>Místo:</t>
  </si>
  <si>
    <t>Zruč nad Sázavou</t>
  </si>
  <si>
    <t>Datum:</t>
  </si>
  <si>
    <t>15. 5. 2023</t>
  </si>
  <si>
    <t>Zadavatel:</t>
  </si>
  <si>
    <t>IČ:</t>
  </si>
  <si>
    <t>Město Zruč nad Sázavou</t>
  </si>
  <si>
    <t>DIČ:</t>
  </si>
  <si>
    <t>Uchazeč:</t>
  </si>
  <si>
    <t>Vyplň údaj</t>
  </si>
  <si>
    <t>Projektant:</t>
  </si>
  <si>
    <t>VDG Projektování s.r.o.</t>
  </si>
  <si>
    <t>True</t>
  </si>
  <si>
    <t>Zpracovatel:</t>
  </si>
  <si>
    <t>Ing. Vítězslav Pavel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</si>
  <si>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</si>
  <si>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</si>
  <si>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</si>
  <si>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</si>
  <si>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</si>
  <si>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</si>
  <si>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</si>
  <si>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</si>
  <si>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</si>
  <si>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</si>
  <si>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</si>
  <si>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</si>
  <si>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</si>
  <si>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</si>
  <si>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</si>
  <si>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</si>
  <si>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</si>
  <si>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</si>
  <si>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</si>
  <si>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</si>
  <si>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</si>
  <si>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</si>
  <si>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</si>
  <si>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</si>
  <si>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</si>
  <si>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</si>
  <si>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</si>
  <si>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</si>
  <si>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</si>
  <si>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</si>
  <si>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</si>
  <si>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</si>
  <si>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</si>
  <si>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</si>
  <si>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</si>
  <si>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</si>
  <si>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</si>
  <si>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</si>
  <si>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</si>
  <si>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</si>
  <si>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</si>
  <si>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</si>
  <si>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</si>
  <si>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</si>
  <si>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</si>
  <si>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100</t>
  </si>
  <si>
    <t>komunikace</t>
  </si>
  <si>
    <t>STA</t>
  </si>
  <si>
    <t>1</t>
  </si>
  <si>
    <t>{28b4bb83-20e4-445d-9328-c5b41468722c}</t>
  </si>
  <si>
    <t>2</t>
  </si>
  <si>
    <t>/</t>
  </si>
  <si>
    <t>01</t>
  </si>
  <si>
    <t>Přípravné práce</t>
  </si>
  <si>
    <t>Soupis</t>
  </si>
  <si>
    <t>{e84ce2b3-aa32-43f1-b556-f27b0cff4d34}</t>
  </si>
  <si>
    <t>02</t>
  </si>
  <si>
    <t>Podkládka povrchu</t>
  </si>
  <si>
    <t>{cfa1eeee-928e-4170-be82-86eb16cffae1}</t>
  </si>
  <si>
    <t>03</t>
  </si>
  <si>
    <t>Dokončovací práce</t>
  </si>
  <si>
    <t>{70066f6d-f346-4c0e-9fc3-b9d904ddff37}</t>
  </si>
  <si>
    <t>SO 302</t>
  </si>
  <si>
    <t>dešťová kanalizace</t>
  </si>
  <si>
    <t>{0a9aee06-1b8e-49b9-9513-3872993c7005}</t>
  </si>
  <si>
    <t>{47eaa715-5dc7-4d18-a0bc-c4335605a000}</t>
  </si>
  <si>
    <t>Zemní práce</t>
  </si>
  <si>
    <t>{9dee8bda-a520-4765-b689-853ed3ec7bda}</t>
  </si>
  <si>
    <t>3</t>
  </si>
  <si>
    <t>Dešťová kanalizace</t>
  </si>
  <si>
    <t>{34424bb4-6f60-4407-a439-a09fddf8b73c}</t>
  </si>
  <si>
    <t>4</t>
  </si>
  <si>
    <t>{ec5080e8-e0a0-4f4b-a46b-77dc6c3db417}</t>
  </si>
  <si>
    <t>SO 400</t>
  </si>
  <si>
    <t>veřejné osvětlení</t>
  </si>
  <si>
    <t>{9b362c92-4d90-4368-9f4b-da8617504dd5}</t>
  </si>
  <si>
    <t>{52b5343e-b62f-49c9-8a64-8c33cd0eab7d}</t>
  </si>
  <si>
    <t>{2f997544-b3fc-45ac-b5ce-fd3b3b29bbeb}</t>
  </si>
  <si>
    <t>Veřejné osvětlení</t>
  </si>
  <si>
    <t>{2f067528-858e-4c0f-9f8b-6bffe96a5bb7}</t>
  </si>
  <si>
    <t>04</t>
  </si>
  <si>
    <t>{dba34028-d652-4e7f-9be4-68f4adb1ec00}</t>
  </si>
  <si>
    <t>SO 800</t>
  </si>
  <si>
    <t>sadové úpravy</t>
  </si>
  <si>
    <t>{bbf76712-da1d-4f64-9f28-fb02222fd1c3}</t>
  </si>
  <si>
    <t>KRYCÍ LIST SOUPISU PRACÍ</t>
  </si>
  <si>
    <t>Objekt:</t>
  </si>
  <si>
    <t>SO 100 - komunikace</t>
  </si>
  <si>
    <t>Soupis:</t>
  </si>
  <si>
    <t>01 - Přípravné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</si>
  <si>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</si>
  <si>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</si>
  <si>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</si>
  <si>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</si>
  <si>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</si>
  <si>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</si>
  <si>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Přípravné práce</t>
  </si>
  <si>
    <t>000 - Nepojmenované práce</t>
  </si>
  <si>
    <t xml:space="preserve">    0 -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</si>
  <si>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</si>
  <si>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</si>
  <si>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</si>
  <si>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</si>
  <si>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</si>
  <si>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</si>
  <si>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</si>
  <si>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</si>
  <si>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</si>
  <si>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</si>
  <si>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</si>
  <si>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</si>
  <si>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</si>
  <si>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</si>
  <si>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</si>
  <si>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</si>
  <si>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</si>
  <si>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Štěpkování dřevních zbytků</t>
  </si>
  <si>
    <t>m2</t>
  </si>
  <si>
    <t>975730908</t>
  </si>
  <si>
    <t>VV</t>
  </si>
  <si>
    <t>"štěpkování zbytků po odstranění dřevin a pařezů"</t>
  </si>
  <si>
    <t>240</t>
  </si>
  <si>
    <t>111251103</t>
  </si>
  <si>
    <t>Odstranění křovin a stromů průměru kmene do 100 mm i s kořeny sklonu terénu do 1:5 z celkové plochy přes 500 m2 strojně</t>
  </si>
  <si>
    <t>-996541448</t>
  </si>
  <si>
    <t>"odstranění křovin"</t>
  </si>
  <si>
    <t>113107524</t>
  </si>
  <si>
    <t>Odstranění podkladu z kameniva drceného tl přes 300 do 400 mm při překopech strojně pl přes 15 m2</t>
  </si>
  <si>
    <t>-602408015</t>
  </si>
  <si>
    <t>95</t>
  </si>
  <si>
    <t>"odstranění stávajících konstrukcí"</t>
  </si>
  <si>
    <t>122252204</t>
  </si>
  <si>
    <t>Odkopávky a prokopávky nezapažené pro silnice a dálnice v hornině třídy těžitelnosti I objem do 500 m3 strojně</t>
  </si>
  <si>
    <t>m3</t>
  </si>
  <si>
    <t>1833760750</t>
  </si>
  <si>
    <t>970*1,1*0,4</t>
  </si>
  <si>
    <t>"výkop kufru"</t>
  </si>
  <si>
    <t>5</t>
  </si>
  <si>
    <t>162351104</t>
  </si>
  <si>
    <t>Vodorovné přemístění do 1000 m výkopku/sypaniny z horniny třídy těžitelnosti I, skupiny 1 až 3</t>
  </si>
  <si>
    <t>1654308445</t>
  </si>
  <si>
    <t>426,8+(95*0,4*1,8)</t>
  </si>
  <si>
    <t>"přesun výkopku"</t>
  </si>
  <si>
    <t>6</t>
  </si>
  <si>
    <t>167151111</t>
  </si>
  <si>
    <t>Nakládání výkopku z hornin třídy těžitelnosti I, skupiny 1 až 3 přes 100 m3</t>
  </si>
  <si>
    <t>-1063092473</t>
  </si>
  <si>
    <t>"nakládání výkopku"</t>
  </si>
  <si>
    <t>7</t>
  </si>
  <si>
    <t>171201101</t>
  </si>
  <si>
    <t>Uložení sypaniny do násypů nezhutněných</t>
  </si>
  <si>
    <t>-1314065908</t>
  </si>
  <si>
    <t>"uložení materiálu"</t>
  </si>
  <si>
    <t>000</t>
  </si>
  <si>
    <t>Nepojmenované práce</t>
  </si>
  <si>
    <t>Vedlejší rozpočtové náklady</t>
  </si>
  <si>
    <t>8</t>
  </si>
  <si>
    <t>M</t>
  </si>
  <si>
    <t>156</t>
  </si>
  <si>
    <t>oprava poškození na přístupových cestách</t>
  </si>
  <si>
    <t>Kus</t>
  </si>
  <si>
    <t>262144</t>
  </si>
  <si>
    <t>-1177128394</t>
  </si>
  <si>
    <t>9</t>
  </si>
  <si>
    <t>0013</t>
  </si>
  <si>
    <t>Zařízení staveniště</t>
  </si>
  <si>
    <t>1152960240</t>
  </si>
  <si>
    <t>"stavební buňka"</t>
  </si>
  <si>
    <t>"mobilní WC"</t>
  </si>
  <si>
    <t>"zařízení staveniště"</t>
  </si>
  <si>
    <t>10</t>
  </si>
  <si>
    <t>012103000</t>
  </si>
  <si>
    <t>Geodetické práce před výstavbou</t>
  </si>
  <si>
    <t>Kč</t>
  </si>
  <si>
    <t>-682711636</t>
  </si>
  <si>
    <t>"vytyčení stavby"</t>
  </si>
  <si>
    <t>11</t>
  </si>
  <si>
    <t>0012</t>
  </si>
  <si>
    <t>DIO</t>
  </si>
  <si>
    <t>1098451131</t>
  </si>
  <si>
    <t>"kompletní vyznačení a povolení objezdných tras"</t>
  </si>
  <si>
    <t>"dočasné dopravní značení"</t>
  </si>
  <si>
    <t>"zajištění nutného průjezdu vozů technických služeb pro svoz odpadu atd."</t>
  </si>
  <si>
    <t>17</t>
  </si>
  <si>
    <t>Pasportizace příjezdových komunikací</t>
  </si>
  <si>
    <t>soubor</t>
  </si>
  <si>
    <t>-933420984</t>
  </si>
  <si>
    <t>13</t>
  </si>
  <si>
    <t>R12</t>
  </si>
  <si>
    <t>Vytyčení podzemních vedení (elektrika, veřejné osvětlení, telefon, kanalizace, plyn)</t>
  </si>
  <si>
    <t>512</t>
  </si>
  <si>
    <t>-565542238</t>
  </si>
  <si>
    <t>14</t>
  </si>
  <si>
    <t xml:space="preserve">       -55</t>
  </si>
  <si>
    <t>náklady na ochranu stávajících inženýrských sítí</t>
  </si>
  <si>
    <t>-1567269489</t>
  </si>
  <si>
    <t>02 - Podkládka povrchu</t>
  </si>
  <si>
    <t xml:space="preserve">    1 - Zemní práce</t>
  </si>
  <si>
    <t xml:space="preserve">    5 - Komunikace pozemní</t>
  </si>
  <si>
    <t xml:space="preserve">    998 - Přesun hmot</t>
  </si>
  <si>
    <t>R 06 - 03</t>
  </si>
  <si>
    <t>Statická zátěžová zkouška</t>
  </si>
  <si>
    <t>-350657093</t>
  </si>
  <si>
    <t>"provedení zkoušek pláně na dvou místech"1</t>
  </si>
  <si>
    <t>Komunikace pozemní</t>
  </si>
  <si>
    <t>291111111</t>
  </si>
  <si>
    <t>Podklad pro zpevněné plochy z kameniva drceného 0 až 63 mm</t>
  </si>
  <si>
    <t>1170895742</t>
  </si>
  <si>
    <t>(970+95)*1,1*(0,15+0,15)</t>
  </si>
  <si>
    <t>"podklad pod komunikaci"</t>
  </si>
  <si>
    <t>573111112</t>
  </si>
  <si>
    <t>Postřik živičný infiltrační s posypem z asfaltu množství 1 kg/m2</t>
  </si>
  <si>
    <t>1307684204</t>
  </si>
  <si>
    <t>(970+95)*1,05</t>
  </si>
  <si>
    <t>573211108</t>
  </si>
  <si>
    <t>Postřik živičný spojovací z asfaltu v množství 0,40 kg/m2</t>
  </si>
  <si>
    <t>964591940</t>
  </si>
  <si>
    <t>(970+95)</t>
  </si>
  <si>
    <t>577134121</t>
  </si>
  <si>
    <t>Asfaltový beton vrstva obrusná ACO 11 (ABS) tř. I tl 40 mm š přes 3 m z nemodifikovaného asfaltu</t>
  </si>
  <si>
    <t>1403282970</t>
  </si>
  <si>
    <t>"finální obrusná vrstva"</t>
  </si>
  <si>
    <t>577155112</t>
  </si>
  <si>
    <t>Asfaltový beton vrstva ložní ACL 16 (ABH) tl 60 mm š do 3 m z nemodifikovaného asfaltu</t>
  </si>
  <si>
    <t>-425556314</t>
  </si>
  <si>
    <t>916131213</t>
  </si>
  <si>
    <t>Osazení silničního obrubníku betonového stojatého s boční opěrou do lože z betonu prostého</t>
  </si>
  <si>
    <t>m</t>
  </si>
  <si>
    <t>366114039</t>
  </si>
  <si>
    <t>"pokládka nových obrub"</t>
  </si>
  <si>
    <t>59217031</t>
  </si>
  <si>
    <t>obrubník betonový silniční 1000x150x250mm</t>
  </si>
  <si>
    <t>234137354</t>
  </si>
  <si>
    <t>"obrubníky"</t>
  </si>
  <si>
    <t>21*1,02 'Přepočtené koeficientem množství</t>
  </si>
  <si>
    <t>916991121</t>
  </si>
  <si>
    <t>Lože pod obrubníky, krajníky nebo obruby z dlažebních kostek z betonu prostého</t>
  </si>
  <si>
    <t>-1647714659</t>
  </si>
  <si>
    <t>21*0,3*0,3</t>
  </si>
  <si>
    <t>"betonové lože pro uložení obrubníků"</t>
  </si>
  <si>
    <t>919731122</t>
  </si>
  <si>
    <t>Zarovnání styčné plochy podkladu nebo krytu živičného tl přes 50 do 100 mm</t>
  </si>
  <si>
    <t>-1712470573</t>
  </si>
  <si>
    <t>"napojení nového povrchu na navazující ulice"</t>
  </si>
  <si>
    <t>998</t>
  </si>
  <si>
    <t>Přesun hmot</t>
  </si>
  <si>
    <t>998225111</t>
  </si>
  <si>
    <t>Přesun hmot pro pozemní komunikace s krytem z kamene, monolitickým betonovým nebo živičným</t>
  </si>
  <si>
    <t>t</t>
  </si>
  <si>
    <t>2062387588</t>
  </si>
  <si>
    <t>03 - Dokončovací práce</t>
  </si>
  <si>
    <t xml:space="preserve">    9 - Ostatní konstrukce a práce, bourání</t>
  </si>
  <si>
    <t>569531111</t>
  </si>
  <si>
    <t>Zpevnění krajnic prohozenou zeminou tl 100 mm</t>
  </si>
  <si>
    <t>-199704171</t>
  </si>
  <si>
    <t>2*264,5*0,5</t>
  </si>
  <si>
    <t>"dorovnání podél krajnice z ŠD"</t>
  </si>
  <si>
    <t>569751111</t>
  </si>
  <si>
    <t>Zpevnění krajnic kamenivem drceným tl 150 mm</t>
  </si>
  <si>
    <t>97017858</t>
  </si>
  <si>
    <t>2*264,5*0,3</t>
  </si>
  <si>
    <t>"krajnice podél ACO"</t>
  </si>
  <si>
    <t>599141111</t>
  </si>
  <si>
    <t>Vyplnění spár mezi silničními dílci živičnou zálivkou</t>
  </si>
  <si>
    <t>-1274415853</t>
  </si>
  <si>
    <t>"zalití prořezané spáry v napojení na stávající asfalt"</t>
  </si>
  <si>
    <t>919735113</t>
  </si>
  <si>
    <t>Řezání stávajícího živičného krytu hl přes 100 do 150 mm</t>
  </si>
  <si>
    <t>1777295823</t>
  </si>
  <si>
    <t>"prořezání vozovky v místě napojení / křížení"</t>
  </si>
  <si>
    <t>Ostatní konstrukce a práce, bourání</t>
  </si>
  <si>
    <t>914111111</t>
  </si>
  <si>
    <t>Montáž svislé dopravní značky do velikosti 1 m2 objímkami na sloupek nebo konzolu</t>
  </si>
  <si>
    <t>kus</t>
  </si>
  <si>
    <t>683493090</t>
  </si>
  <si>
    <t>"montáž 2i kusů dopravních značek"</t>
  </si>
  <si>
    <t>40445225</t>
  </si>
  <si>
    <t>sloupek pro dopravní značku Zn D 60mm v 3,5m</t>
  </si>
  <si>
    <t>-757238734</t>
  </si>
  <si>
    <t>40445240</t>
  </si>
  <si>
    <t>patka pro sloupek Al D 60mm</t>
  </si>
  <si>
    <t>-1923936007</t>
  </si>
  <si>
    <t>40445256</t>
  </si>
  <si>
    <t>svorka upínací na sloupek dopravní značky D 60mm</t>
  </si>
  <si>
    <t>222877899</t>
  </si>
  <si>
    <t>40445253</t>
  </si>
  <si>
    <t>víčko plastové na sloupek D 60mm</t>
  </si>
  <si>
    <t>-172600543</t>
  </si>
  <si>
    <t>40445600</t>
  </si>
  <si>
    <t>výstražné dopravní značky A1-A30, A33 700mm</t>
  </si>
  <si>
    <t>1496595318</t>
  </si>
  <si>
    <t>"A6a"</t>
  </si>
  <si>
    <t>40445158</t>
  </si>
  <si>
    <t>sloupek směrový silniční plastový 1,2m</t>
  </si>
  <si>
    <t>-2026309627</t>
  </si>
  <si>
    <t>"sloupek Z 11g"</t>
  </si>
  <si>
    <t>SO 302 - dešťová kanalizace</t>
  </si>
  <si>
    <t>1 - Přípravné práce</t>
  </si>
  <si>
    <t>1024</t>
  </si>
  <si>
    <t>-264416465</t>
  </si>
  <si>
    <t>2 - Zemní práce</t>
  </si>
  <si>
    <t>122201109</t>
  </si>
  <si>
    <t>Příplatek za lepivost u odkopávek v hornině tř. 1 až 3</t>
  </si>
  <si>
    <t>1199333479</t>
  </si>
  <si>
    <t>((15)*((0,9+2,3)/2)*0,8)*0,5</t>
  </si>
  <si>
    <t>"příplatek za lepivost 50%"</t>
  </si>
  <si>
    <t>132254104</t>
  </si>
  <si>
    <t>Hloubení rýh zapažených š do 800 mm v hornině třídy těžitelnosti I skupiny 3 objem přes 100 m3 strojně</t>
  </si>
  <si>
    <t>-122358387</t>
  </si>
  <si>
    <t>232,55*0,8*1,75</t>
  </si>
  <si>
    <t>8*(1,5*1*1)</t>
  </si>
  <si>
    <t>4*(3,5*0,8*1,2)</t>
  </si>
  <si>
    <t>8*0,8*1,75</t>
  </si>
  <si>
    <t>Součet</t>
  </si>
  <si>
    <t>"výkop pro stoku, šachty, vpusti a přípojky vpustí"</t>
  </si>
  <si>
    <t>151101101</t>
  </si>
  <si>
    <t>Zřízení příložného pažení a rozepření stěn rýh hl do 2 m</t>
  </si>
  <si>
    <t>1176025734</t>
  </si>
  <si>
    <t>"Pažení ve výkopu"</t>
  </si>
  <si>
    <t>(232,55+8)*1,75*2</t>
  </si>
  <si>
    <t>151101111</t>
  </si>
  <si>
    <t>Odstranění příložného pažení a rozepření stěn rýh hl do 2 m</t>
  </si>
  <si>
    <t>-662585065</t>
  </si>
  <si>
    <t>"Odstranění pažení"</t>
  </si>
  <si>
    <t>162202111</t>
  </si>
  <si>
    <t>Vodorovné přemístění drnu bez naložení se složením přes 50 do 100 m</t>
  </si>
  <si>
    <t>-1153089062</t>
  </si>
  <si>
    <t>362,21*0,5</t>
  </si>
  <si>
    <t>"přesun části výkopku pro zpětné zasypání"</t>
  </si>
  <si>
    <t>162601102</t>
  </si>
  <si>
    <t>Vodorovné přemístění do 5000 m výkopku/sypaniny z horniny tř. 1 až 4</t>
  </si>
  <si>
    <t>405355926</t>
  </si>
  <si>
    <t>"odvoz části výkopku na skládku"</t>
  </si>
  <si>
    <t>Nakládání výkopku z hornin třídy těžitelnosti I skupiny 1 až 3 přes 100 m3</t>
  </si>
  <si>
    <t>-991155652</t>
  </si>
  <si>
    <t>362,21</t>
  </si>
  <si>
    <t>171201201</t>
  </si>
  <si>
    <t>Uložení sypaniny na skládky</t>
  </si>
  <si>
    <t xml:space="preserve">m3  </t>
  </si>
  <si>
    <t>-335227408</t>
  </si>
  <si>
    <t>"uložení výkopku nevhodného materiálu na skládce obce"</t>
  </si>
  <si>
    <t>174151101</t>
  </si>
  <si>
    <t>Zásyp jam, šachet rýh nebo kolem objektů sypaninou se zhutněním</t>
  </si>
  <si>
    <t>2034214043</t>
  </si>
  <si>
    <t>"zásyp částí výkopového materiálu"</t>
  </si>
  <si>
    <t>998276101</t>
  </si>
  <si>
    <t>Přesun hmot pro trubní vedení z trub z plastických hmot otevřený výkop</t>
  </si>
  <si>
    <t>-1757686231</t>
  </si>
  <si>
    <t>3 - Dešťová kanalizace</t>
  </si>
  <si>
    <t xml:space="preserve">0100 - Zemní práce                                         </t>
  </si>
  <si>
    <t>HSV - Kanalizační šachty</t>
  </si>
  <si>
    <t xml:space="preserve">    2 - Zakládání</t>
  </si>
  <si>
    <t xml:space="preserve">    8 - Trubní vedení</t>
  </si>
  <si>
    <t xml:space="preserve">      99 - Přesun hmot a manipulace se sutí</t>
  </si>
  <si>
    <t>0100</t>
  </si>
  <si>
    <t xml:space="preserve">Zemní práce                                         </t>
  </si>
  <si>
    <t>175101101</t>
  </si>
  <si>
    <t>Obsyp potrubí sypaninou z vhodných hor.1-4
pro lib.míru zhutnění bez prohoz.sypaniny</t>
  </si>
  <si>
    <t>-2146088760</t>
  </si>
  <si>
    <t>"šířka výkopu * výška obsypu * délka výkopu"</t>
  </si>
  <si>
    <t>0,8*(0,3+0,3)*(232,55+8)</t>
  </si>
  <si>
    <t>451573111</t>
  </si>
  <si>
    <t>Lože pod potrubí,stoky a drobné objekty
v otevř.výkopu, z písku a štěrkopísku &lt;63mm</t>
  </si>
  <si>
    <t>1679755028</t>
  </si>
  <si>
    <t>(232,55+8)*0,8*0,15</t>
  </si>
  <si>
    <t>"lože pod potrubí - max. zrnitost 8mm"</t>
  </si>
  <si>
    <t xml:space="preserve">       -80</t>
  </si>
  <si>
    <t>štěrkopísek 0/32</t>
  </si>
  <si>
    <t>836254494</t>
  </si>
  <si>
    <t>115,464+28,866</t>
  </si>
  <si>
    <t>"lože pod potrubí"</t>
  </si>
  <si>
    <t>Kanalizační šachty</t>
  </si>
  <si>
    <t>Bednění konstrukcí</t>
  </si>
  <si>
    <t>-681816160</t>
  </si>
  <si>
    <t>"bednění základů šachet"</t>
  </si>
  <si>
    <t>Odstranění bednění konstrukcí</t>
  </si>
  <si>
    <t>2092145789</t>
  </si>
  <si>
    <t>"odbednění konstrukcí základu šachet"</t>
  </si>
  <si>
    <t>894411121</t>
  </si>
  <si>
    <t>Zřízení šachet kanalizačních z betonových dílců na potrubí DN nad 200 do 300 dno beton tř. C 25/30</t>
  </si>
  <si>
    <t>-2037652565</t>
  </si>
  <si>
    <t>59224062</t>
  </si>
  <si>
    <t>dno betonové šachtové DN 1000 100x80x15cm výtok 25-60cm</t>
  </si>
  <si>
    <t>1765804488</t>
  </si>
  <si>
    <t>"šachta s prafabrikovaným dnem"</t>
  </si>
  <si>
    <t>59224013</t>
  </si>
  <si>
    <t>prstenec šachtový vyrovnávací betonový 625x100x100mm</t>
  </si>
  <si>
    <t>-440191622</t>
  </si>
  <si>
    <t>59224414</t>
  </si>
  <si>
    <t>konus betonové šachty DN 1000 kanalizační 100x62,5x58cm tl stěny 10, stupadla poplastovaná</t>
  </si>
  <si>
    <t>-1471435036</t>
  </si>
  <si>
    <t>59224189</t>
  </si>
  <si>
    <t>prstenec šachtový vyrovnávací betonový 625x120x60-100mm</t>
  </si>
  <si>
    <t>1230097478</t>
  </si>
  <si>
    <t>28614743</t>
  </si>
  <si>
    <t>objímka dvojitá 315mm pro potrubí kanalizační žebrované PP</t>
  </si>
  <si>
    <t>1419234244</t>
  </si>
  <si>
    <t>"napojení na stávající kanalizaci"</t>
  </si>
  <si>
    <t>59224348</t>
  </si>
  <si>
    <t>těsnění elastomerové pro spojení šachetních dílů DN 1000</t>
  </si>
  <si>
    <t>1029801090</t>
  </si>
  <si>
    <t>899102111</t>
  </si>
  <si>
    <t>Osazení poklopů litinových nebo ocelových včetně rámů hmotnosti nad 50 do 100 kg</t>
  </si>
  <si>
    <t>563463691</t>
  </si>
  <si>
    <t>"poklopy šachet"</t>
  </si>
  <si>
    <t>28614202</t>
  </si>
  <si>
    <t>poklop litinový s větráním s teleskopickým dílem a těsněním pro zatížení 40t na prodl. DN 500</t>
  </si>
  <si>
    <t>921040354</t>
  </si>
  <si>
    <t>"poklop""</t>
  </si>
  <si>
    <t>15</t>
  </si>
  <si>
    <t>899623141</t>
  </si>
  <si>
    <t>Obetonování potrubí nebo zdiva stok betonem prostým tř. C 12/15 v otevřeném výkopu</t>
  </si>
  <si>
    <t>260831271</t>
  </si>
  <si>
    <t>"obetonování potrubí v napojení na šachtu"</t>
  </si>
  <si>
    <t>8*2*0,8*0,8</t>
  </si>
  <si>
    <t>Zakládání</t>
  </si>
  <si>
    <t>16</t>
  </si>
  <si>
    <t>275322511</t>
  </si>
  <si>
    <t>Základové patky ze ŽB se zvýšenými nároky na prostředí tř. C 25/30</t>
  </si>
  <si>
    <t>1634002654</t>
  </si>
  <si>
    <t>8*1*1*0,5</t>
  </si>
  <si>
    <t>"patka pod šachtou"</t>
  </si>
  <si>
    <t>Trubní vedení</t>
  </si>
  <si>
    <t>871310320</t>
  </si>
  <si>
    <t>Montáž kanalizačního potrubí hladkého plnostěnného SN 12 z polypropylenu DN 150</t>
  </si>
  <si>
    <t>-1595262501</t>
  </si>
  <si>
    <t>"potrubí pro připojení žlabů"</t>
  </si>
  <si>
    <t>18</t>
  </si>
  <si>
    <t>28617025</t>
  </si>
  <si>
    <t>trubka kanalizační PP plnostěnná třívrstvá DN 150x1000mm SN12</t>
  </si>
  <si>
    <t>1993198339</t>
  </si>
  <si>
    <t>8*1,015 'Přepočtené koeficientem množství</t>
  </si>
  <si>
    <t>19</t>
  </si>
  <si>
    <t>R01</t>
  </si>
  <si>
    <t>Hnědá výstražná folie</t>
  </si>
  <si>
    <t>-1748591028</t>
  </si>
  <si>
    <t>"délka potrubí"</t>
  </si>
  <si>
    <t>232,55+8</t>
  </si>
  <si>
    <t>20</t>
  </si>
  <si>
    <t>871360320</t>
  </si>
  <si>
    <t>Montáž kanalizačního potrubí hladkého plnostěnného SN 12 z polypropylenu DN 250</t>
  </si>
  <si>
    <t>-1176390100</t>
  </si>
  <si>
    <t>232,55</t>
  </si>
  <si>
    <t>28617027</t>
  </si>
  <si>
    <t>trubka kanalizační PP plnostěnná třívrstvá DN 250x1000mm SN12</t>
  </si>
  <si>
    <t>-672293953</t>
  </si>
  <si>
    <t>232,55*1,015 'Přepočtené koeficientem množství</t>
  </si>
  <si>
    <t>22</t>
  </si>
  <si>
    <t>877310310</t>
  </si>
  <si>
    <t>Montáž kolen na kanalizačním potrubí z PP nebo tvrdého PVC-U trub hladkých plnostěnných DN 150</t>
  </si>
  <si>
    <t>1610721414</t>
  </si>
  <si>
    <t>23</t>
  </si>
  <si>
    <t>28617182</t>
  </si>
  <si>
    <t>koleno kanalizační PP třívrstvé SN16 DN 150x45°</t>
  </si>
  <si>
    <t>-1118534202</t>
  </si>
  <si>
    <t>24</t>
  </si>
  <si>
    <t>877360320</t>
  </si>
  <si>
    <t>Montáž odboček na kanalizačním potrubí z PP trub hladkých plnostěnných DN 250</t>
  </si>
  <si>
    <t>1280041968</t>
  </si>
  <si>
    <t>25</t>
  </si>
  <si>
    <t>28617210</t>
  </si>
  <si>
    <t>odbočka kanalizační PP SN16 45° DN 250/150</t>
  </si>
  <si>
    <t>-625813595</t>
  </si>
  <si>
    <t>26</t>
  </si>
  <si>
    <t>-K01</t>
  </si>
  <si>
    <t>Montáž výstražné folie</t>
  </si>
  <si>
    <t>-1056176217</t>
  </si>
  <si>
    <t>"Délka potrubí"</t>
  </si>
  <si>
    <t>27</t>
  </si>
  <si>
    <t>935923218</t>
  </si>
  <si>
    <t>Osazení vpusti pro odvodňovací žlab betonový nebo polymerbetonový s krycím roštem šířky přes 200 mm</t>
  </si>
  <si>
    <t>-388930211</t>
  </si>
  <si>
    <t>"4ks betonových žlabů délky 3,5m"</t>
  </si>
  <si>
    <t>28</t>
  </si>
  <si>
    <t>592112</t>
  </si>
  <si>
    <t>vpusť odtoková betonová 3500*400mm s integrovaným těsněním a můstkovým litinovým roštem pro horizontální připojení potrubí</t>
  </si>
  <si>
    <t>-275506342</t>
  </si>
  <si>
    <t>99</t>
  </si>
  <si>
    <t>Přesun hmot a manipulace se sutí</t>
  </si>
  <si>
    <t>29</t>
  </si>
  <si>
    <t>502734033</t>
  </si>
  <si>
    <t>4 - Dokončovací práce</t>
  </si>
  <si>
    <t>R 315</t>
  </si>
  <si>
    <t>Kamerové zkoušky kanalizace</t>
  </si>
  <si>
    <t>-1939867122</t>
  </si>
  <si>
    <t>SO 400 - veřejné osvětlení</t>
  </si>
  <si>
    <t xml:space="preserve">    1 - Přípravné a zemní práce</t>
  </si>
  <si>
    <t>Přípravné a zemní práce</t>
  </si>
  <si>
    <t>012103000.1</t>
  </si>
  <si>
    <t>781346019</t>
  </si>
  <si>
    <t>02 - Zemní práce</t>
  </si>
  <si>
    <t>132254103</t>
  </si>
  <si>
    <t>Hloubení rýh zapažených š do 800 mm v hornině třídy těžitelnosti I skupiny 3 objem do 100 m3 strojně</t>
  </si>
  <si>
    <t>-1642309371</t>
  </si>
  <si>
    <t>245*0,6*1,2</t>
  </si>
  <si>
    <t>"výkop pro kabel VO"</t>
  </si>
  <si>
    <t>162251102</t>
  </si>
  <si>
    <t>Vodorovné přemístění do 50 m výkopku/sypaniny z horniny třídy těžitelnosti I, skupiny 1 až 3</t>
  </si>
  <si>
    <t>-1396056029</t>
  </si>
  <si>
    <t>245*0,6*1,2*2</t>
  </si>
  <si>
    <t>"přesun výkopku, po dokončení opětovný přesun"</t>
  </si>
  <si>
    <t>1758328272</t>
  </si>
  <si>
    <t>"nakládání výkopku, po pokládce kabelu opětovné naložení"</t>
  </si>
  <si>
    <t>171251201</t>
  </si>
  <si>
    <t>Uložení sypaniny na skládky nebo meziskládky</t>
  </si>
  <si>
    <t>-300886514</t>
  </si>
  <si>
    <t>"dočasné uložení materiálu"</t>
  </si>
  <si>
    <t>245*0,6*1,2*1,1</t>
  </si>
  <si>
    <t>521071427</t>
  </si>
  <si>
    <t>"zasypání zámku se zhutněním"</t>
  </si>
  <si>
    <t>03 - Veřejné osvětlení</t>
  </si>
  <si>
    <t xml:space="preserve">0400 - Stav. díl 4 - vodorovné konstrukce                                         </t>
  </si>
  <si>
    <t xml:space="preserve">0800 - Stav. díl 8 - trubní vedení                                         </t>
  </si>
  <si>
    <t xml:space="preserve">    3 - Svislé a kompletní konstrukce</t>
  </si>
  <si>
    <t xml:space="preserve">    4 - Vodorovné konstrukce</t>
  </si>
  <si>
    <t>PSV - Práce a dodávky PSV</t>
  </si>
  <si>
    <t xml:space="preserve">    741 - Elektroinstalace - silnoproud</t>
  </si>
  <si>
    <t>0400</t>
  </si>
  <si>
    <t xml:space="preserve">Stav. díl 4 - vodorovné konstrukce                                         </t>
  </si>
  <si>
    <t>457571111</t>
  </si>
  <si>
    <t>Filtrační vrstvy ze štěrkopísku bez zhutnění frakce od 0 až 8 do 0 až 32 mm</t>
  </si>
  <si>
    <t>-317177563</t>
  </si>
  <si>
    <t>245*0,6*0,3</t>
  </si>
  <si>
    <t>"obsyp+lože"</t>
  </si>
  <si>
    <t>31674067</t>
  </si>
  <si>
    <t>stožár osvětlovací sadový Pz 133/89/60 v 6,0m</t>
  </si>
  <si>
    <t>-59773356</t>
  </si>
  <si>
    <t>"stožár lapmy"</t>
  </si>
  <si>
    <t>31672001</t>
  </si>
  <si>
    <t>Výložník rovný jednoduchý k osvětlovacím stožárům sadovým vyložení 500mm</t>
  </si>
  <si>
    <t>1686888382</t>
  </si>
  <si>
    <t>-113</t>
  </si>
  <si>
    <t>Montáž lampy pouličního osvětlení</t>
  </si>
  <si>
    <t xml:space="preserve">kus </t>
  </si>
  <si>
    <t>-1343461327</t>
  </si>
  <si>
    <t>"Lampa pouličního osvětlení, led svítidlo Svítidlo LED STREET light K2700, osazená do betonové trubky DN 400 v betonové patce"</t>
  </si>
  <si>
    <t>"uzemnění zatřené asfaltovým nátěrem"</t>
  </si>
  <si>
    <t>"součástí je propojení, svorkovnice, pojistka"</t>
  </si>
  <si>
    <t>741372151</t>
  </si>
  <si>
    <t>Montáž svítidlo LED průmyslové závěsné lampa</t>
  </si>
  <si>
    <t>891819799</t>
  </si>
  <si>
    <t>"montáž lampy na výložník"</t>
  </si>
  <si>
    <t>1717967</t>
  </si>
  <si>
    <t>Svítidlo LED STREET light K2700</t>
  </si>
  <si>
    <t>-507877286</t>
  </si>
  <si>
    <t>"svítidlo lampy pouličního osvětlení"</t>
  </si>
  <si>
    <t>"svítidlo LS 20 Micro 17W"</t>
  </si>
  <si>
    <t>0800</t>
  </si>
  <si>
    <t xml:space="preserve">Stav. díl 8 - trubní vedení                                         </t>
  </si>
  <si>
    <t>899722111</t>
  </si>
  <si>
    <t>Krytí potrubí z plastů výstražnou fólií z PVC 20 cm</t>
  </si>
  <si>
    <t>229443109</t>
  </si>
  <si>
    <t>245</t>
  </si>
  <si>
    <t>"výstražná folie červené barvy"</t>
  </si>
  <si>
    <t>"fólie nad kabelem"</t>
  </si>
  <si>
    <t>JTA.0013681.URS</t>
  </si>
  <si>
    <t>EXTRUNET - výstražná fólie z polyethylenu šíře 22cm</t>
  </si>
  <si>
    <t>991013069</t>
  </si>
  <si>
    <t>274354111</t>
  </si>
  <si>
    <t>Bednění základových pasů - zřízení</t>
  </si>
  <si>
    <t>-1929052470</t>
  </si>
  <si>
    <t>7*(1*1*1)</t>
  </si>
  <si>
    <t>"patka pro kotvení trubky k usazení lampy VO"</t>
  </si>
  <si>
    <t>274354211</t>
  </si>
  <si>
    <t>Bednění základových pasů - odstranění</t>
  </si>
  <si>
    <t>-1912841044</t>
  </si>
  <si>
    <t>275313811</t>
  </si>
  <si>
    <t>Základové patky z betonu tř. C 25/30</t>
  </si>
  <si>
    <t>-630693993</t>
  </si>
  <si>
    <t>7*1*1*1</t>
  </si>
  <si>
    <t>"patka pro usazení trubky k montáži lamp"</t>
  </si>
  <si>
    <t>Svislé a kompletní konstrukce</t>
  </si>
  <si>
    <t>388995211</t>
  </si>
  <si>
    <t>Chránička kabelů z trub HDPE v římse DN 80</t>
  </si>
  <si>
    <t>653666946</t>
  </si>
  <si>
    <t>"chránička kabelu DN 50"</t>
  </si>
  <si>
    <t>Vodorovné konstrukce</t>
  </si>
  <si>
    <t>457311118</t>
  </si>
  <si>
    <t>Vyrovnávací nebo spádový beton C 30/37 včetně úpravy povrchu</t>
  </si>
  <si>
    <t>-382374072</t>
  </si>
  <si>
    <t>7*0,1*0,5*0,5</t>
  </si>
  <si>
    <t>"spádový beton uzavírající usazený stožár v potrubí"</t>
  </si>
  <si>
    <t>811391111</t>
  </si>
  <si>
    <t>Montáž potrubí z trub betonových s polodrážkou otevřený výkop sklon do 20 % DN 400</t>
  </si>
  <si>
    <t>-2144701804</t>
  </si>
  <si>
    <t>"montáž trub pro osazení sloupů lamp VO"</t>
  </si>
  <si>
    <t>59223021</t>
  </si>
  <si>
    <t>trouba betonová hrdlová DN 400</t>
  </si>
  <si>
    <t>739924889</t>
  </si>
  <si>
    <t>PSV</t>
  </si>
  <si>
    <t>Práce a dodávky PSV</t>
  </si>
  <si>
    <t>741</t>
  </si>
  <si>
    <t>Elektroinstalace - silnoproud</t>
  </si>
  <si>
    <t>35442062</t>
  </si>
  <si>
    <t>pás zemnící 30x4mm FeZn</t>
  </si>
  <si>
    <t>kg</t>
  </si>
  <si>
    <t>32</t>
  </si>
  <si>
    <t>-1362589821</t>
  </si>
  <si>
    <t>"zemění lamp"</t>
  </si>
  <si>
    <t>100</t>
  </si>
  <si>
    <t>34113034</t>
  </si>
  <si>
    <t>kabel instalační jádro Cu plné izolace PVC plášť PVC 450/750V (CYKY) 5x10mm2</t>
  </si>
  <si>
    <t>-1227396289</t>
  </si>
  <si>
    <t>245+7</t>
  </si>
  <si>
    <t>"délka kabelu + zasmyčkování do lamp, kabel CYKY 5x10mm2"</t>
  </si>
  <si>
    <t>35442137</t>
  </si>
  <si>
    <t>drát D 10mm nerez</t>
  </si>
  <si>
    <t>1192533861</t>
  </si>
  <si>
    <t>7*5</t>
  </si>
  <si>
    <t>35441860</t>
  </si>
  <si>
    <t>svorka FeZn k jímací tyči - 4 šrouby</t>
  </si>
  <si>
    <t>-2014456964</t>
  </si>
  <si>
    <t>741231001</t>
  </si>
  <si>
    <t>Montáž svorkovnice do rozvaděčů - řadová vodič do 2,5 mm2 se zapojením vodičů</t>
  </si>
  <si>
    <t>-1812127653</t>
  </si>
  <si>
    <t>"svorkovice lampy pouličního osvětlení"</t>
  </si>
  <si>
    <t>Připojení lampy (pospojování kovových částí rozvaděčů atd.)</t>
  </si>
  <si>
    <t>1410675838</t>
  </si>
  <si>
    <t>"pospojování uzemnění a kabelů v těle lampy"</t>
  </si>
  <si>
    <t>1000269848</t>
  </si>
  <si>
    <t>Stožárová výzbroj SI - A - 8.35.4</t>
  </si>
  <si>
    <t>2008712384</t>
  </si>
  <si>
    <t>1010043824</t>
  </si>
  <si>
    <t>SR 481-14 Z/Un, IP 20 elektrovýzbroj s 1 násuvnou pojistkou E 14</t>
  </si>
  <si>
    <t>-781174148</t>
  </si>
  <si>
    <t>8500127011</t>
  </si>
  <si>
    <t>Svorkovnice Eaton KLM</t>
  </si>
  <si>
    <t>-606197706</t>
  </si>
  <si>
    <t>04 - Dokončovací práce</t>
  </si>
  <si>
    <t>741810002</t>
  </si>
  <si>
    <t>Celková prohlídka elektrického rozvodu a zařízení do 500 000,- Kč</t>
  </si>
  <si>
    <t>-1854504164</t>
  </si>
  <si>
    <t>"provedení měření a zpracování revizní zprávy"</t>
  </si>
  <si>
    <t>"zaškolení pracovníků provozovatele na obsluhu zařízení"</t>
  </si>
  <si>
    <t>"dokumentace skutečného provedení"</t>
  </si>
  <si>
    <t>SO 800 - sadové úpravy</t>
  </si>
  <si>
    <t>005724720</t>
  </si>
  <si>
    <t>osivo směs travní krajinná - rovinná</t>
  </si>
  <si>
    <t>755662635</t>
  </si>
  <si>
    <t>"spotřeba cca 5 kg na 100m2"1230</t>
  </si>
  <si>
    <t>1230*0,05 'Přepočtené koeficientem množství</t>
  </si>
  <si>
    <t>181411121</t>
  </si>
  <si>
    <t>Založení lučního trávníku výsevem plochy do 1000 m2 v rovině a ve svahu do 1:5</t>
  </si>
  <si>
    <t>-1903555288</t>
  </si>
  <si>
    <t>1230</t>
  </si>
  <si>
    <t>"osetí okolí"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</si>
</sst>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6" fillId="2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4.4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2025-01-09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Rekonstrukce ulice Pod Vysílačem ve Zruči nad Sázavou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Zruč nad Sázavou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15. 5. 2023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6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Zruč nad Sázavou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VDG Projektování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6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Vítězslav Pavel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ROUND(AG95+AG99+AG104+AG109,2)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ROUND(AS95+AS99+AS104+AS109,2)</f>
        <v>0</v>
      </c>
      <c r="AT94" s="114">
        <f>ROUND(SUM(AV94:AW94),2)</f>
        <v>0</v>
      </c>
      <c r="AU94" s="115">
        <f>ROUND(AU95+AU99+AU104+AU109,5)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ROUND(AZ95+AZ99+AZ104+AZ109,2)</f>
        <v>0</v>
      </c>
      <c r="BA94" s="114">
        <f>ROUND(BA95+BA99+BA104+BA109,2)</f>
        <v>0</v>
      </c>
      <c r="BB94" s="114">
        <f>ROUND(BB95+BB99+BB104+BB109,2)</f>
        <v>0</v>
      </c>
      <c r="BC94" s="114">
        <f>ROUND(BC95+BC99+BC104+BC109,2)</f>
        <v>0</v>
      </c>
      <c r="BD94" s="116">
        <f>ROUND(BD95+BD99+BD104+BD109,2)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4.4" customHeight="1">
      <c r="A95" s="7"/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ROUND(SUM(AG96:AG98),2)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82</v>
      </c>
      <c r="AR95" s="126"/>
      <c r="AS95" s="127">
        <f>ROUND(SUM(AS96:AS98),2)</f>
        <v>0</v>
      </c>
      <c r="AT95" s="128">
        <f>ROUND(SUM(AV95:AW95),2)</f>
        <v>0</v>
      </c>
      <c r="AU95" s="129">
        <f>ROUND(SUM(AU96:AU98),5)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ROUND(SUM(AZ96:AZ98),2)</f>
        <v>0</v>
      </c>
      <c r="BA95" s="128">
        <f>ROUND(SUM(BA96:BA98),2)</f>
        <v>0</v>
      </c>
      <c r="BB95" s="128">
        <f>ROUND(SUM(BB96:BB98),2)</f>
        <v>0</v>
      </c>
      <c r="BC95" s="128">
        <f>ROUND(SUM(BC96:BC98),2)</f>
        <v>0</v>
      </c>
      <c r="BD95" s="130">
        <f>ROUND(SUM(BD96:BD98),2)</f>
        <v>0</v>
      </c>
      <c r="BE95" s="7"/>
      <c r="BS95" s="131" t="s">
        <v>75</v>
      </c>
      <c r="BT95" s="131" t="s">
        <v>83</v>
      </c>
      <c r="BU95" s="131" t="s">
        <v>77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4" customFormat="1" ht="14.4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'01 - Přípravné práce'!J32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'01 - Přípravné práce'!P124</f>
        <v>0</v>
      </c>
      <c r="AV96" s="138">
        <f>'01 - Přípravné práce'!J35</f>
        <v>0</v>
      </c>
      <c r="AW96" s="138">
        <f>'01 - Přípravné práce'!J36</f>
        <v>0</v>
      </c>
      <c r="AX96" s="138">
        <f>'01 - Přípravné práce'!J37</f>
        <v>0</v>
      </c>
      <c r="AY96" s="138">
        <f>'01 - Přípravné práce'!J38</f>
        <v>0</v>
      </c>
      <c r="AZ96" s="138">
        <f>'01 - Přípravné práce'!F35</f>
        <v>0</v>
      </c>
      <c r="BA96" s="138">
        <f>'01 - Přípravné práce'!F36</f>
        <v>0</v>
      </c>
      <c r="BB96" s="138">
        <f>'01 - Přípravné práce'!F37</f>
        <v>0</v>
      </c>
      <c r="BC96" s="138">
        <f>'01 - Přípravné práce'!F38</f>
        <v>0</v>
      </c>
      <c r="BD96" s="140">
        <f>'01 - Přípravné práce'!F39</f>
        <v>0</v>
      </c>
      <c r="BE96" s="4"/>
      <c r="BT96" s="141" t="s">
        <v>85</v>
      </c>
      <c r="BV96" s="141" t="s">
        <v>78</v>
      </c>
      <c r="BW96" s="141" t="s">
        <v>90</v>
      </c>
      <c r="BX96" s="141" t="s">
        <v>84</v>
      </c>
      <c r="CL96" s="141" t="s">
        <v>1</v>
      </c>
    </row>
    <row r="97" s="4" customFormat="1" ht="14.4" customHeight="1">
      <c r="A97" s="132" t="s">
        <v>86</v>
      </c>
      <c r="B97" s="70"/>
      <c r="C97" s="133"/>
      <c r="D97" s="133"/>
      <c r="E97" s="134" t="s">
        <v>91</v>
      </c>
      <c r="F97" s="134"/>
      <c r="G97" s="134"/>
      <c r="H97" s="134"/>
      <c r="I97" s="134"/>
      <c r="J97" s="133"/>
      <c r="K97" s="134" t="s">
        <v>92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'02 - Podkládka povrchu'!J32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'02 - Podkládka povrchu'!P124</f>
        <v>0</v>
      </c>
      <c r="AV97" s="138">
        <f>'02 - Podkládka povrchu'!J35</f>
        <v>0</v>
      </c>
      <c r="AW97" s="138">
        <f>'02 - Podkládka povrchu'!J36</f>
        <v>0</v>
      </c>
      <c r="AX97" s="138">
        <f>'02 - Podkládka povrchu'!J37</f>
        <v>0</v>
      </c>
      <c r="AY97" s="138">
        <f>'02 - Podkládka povrchu'!J38</f>
        <v>0</v>
      </c>
      <c r="AZ97" s="138">
        <f>'02 - Podkládka povrchu'!F35</f>
        <v>0</v>
      </c>
      <c r="BA97" s="138">
        <f>'02 - Podkládka povrchu'!F36</f>
        <v>0</v>
      </c>
      <c r="BB97" s="138">
        <f>'02 - Podkládka povrchu'!F37</f>
        <v>0</v>
      </c>
      <c r="BC97" s="138">
        <f>'02 - Podkládka povrchu'!F38</f>
        <v>0</v>
      </c>
      <c r="BD97" s="140">
        <f>'02 - Podkládka povrchu'!F39</f>
        <v>0</v>
      </c>
      <c r="BE97" s="4"/>
      <c r="BT97" s="141" t="s">
        <v>85</v>
      </c>
      <c r="BV97" s="141" t="s">
        <v>78</v>
      </c>
      <c r="BW97" s="141" t="s">
        <v>93</v>
      </c>
      <c r="BX97" s="141" t="s">
        <v>84</v>
      </c>
      <c r="CL97" s="141" t="s">
        <v>1</v>
      </c>
    </row>
    <row r="98" s="4" customFormat="1" ht="14.4" customHeight="1">
      <c r="A98" s="132" t="s">
        <v>86</v>
      </c>
      <c r="B98" s="70"/>
      <c r="C98" s="133"/>
      <c r="D98" s="133"/>
      <c r="E98" s="134" t="s">
        <v>94</v>
      </c>
      <c r="F98" s="134"/>
      <c r="G98" s="134"/>
      <c r="H98" s="134"/>
      <c r="I98" s="134"/>
      <c r="J98" s="133"/>
      <c r="K98" s="134" t="s">
        <v>95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'03 - Dokončovací práce'!J32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89</v>
      </c>
      <c r="AR98" s="72"/>
      <c r="AS98" s="137">
        <v>0</v>
      </c>
      <c r="AT98" s="138">
        <f>ROUND(SUM(AV98:AW98),2)</f>
        <v>0</v>
      </c>
      <c r="AU98" s="139">
        <f>'03 - Dokončovací práce'!P123</f>
        <v>0</v>
      </c>
      <c r="AV98" s="138">
        <f>'03 - Dokončovací práce'!J35</f>
        <v>0</v>
      </c>
      <c r="AW98" s="138">
        <f>'03 - Dokončovací práce'!J36</f>
        <v>0</v>
      </c>
      <c r="AX98" s="138">
        <f>'03 - Dokončovací práce'!J37</f>
        <v>0</v>
      </c>
      <c r="AY98" s="138">
        <f>'03 - Dokončovací práce'!J38</f>
        <v>0</v>
      </c>
      <c r="AZ98" s="138">
        <f>'03 - Dokončovací práce'!F35</f>
        <v>0</v>
      </c>
      <c r="BA98" s="138">
        <f>'03 - Dokončovací práce'!F36</f>
        <v>0</v>
      </c>
      <c r="BB98" s="138">
        <f>'03 - Dokončovací práce'!F37</f>
        <v>0</v>
      </c>
      <c r="BC98" s="138">
        <f>'03 - Dokončovací práce'!F38</f>
        <v>0</v>
      </c>
      <c r="BD98" s="140">
        <f>'03 - Dokončovací práce'!F39</f>
        <v>0</v>
      </c>
      <c r="BE98" s="4"/>
      <c r="BT98" s="141" t="s">
        <v>85</v>
      </c>
      <c r="BV98" s="141" t="s">
        <v>78</v>
      </c>
      <c r="BW98" s="141" t="s">
        <v>96</v>
      </c>
      <c r="BX98" s="141" t="s">
        <v>84</v>
      </c>
      <c r="CL98" s="141" t="s">
        <v>1</v>
      </c>
    </row>
    <row r="99" s="7" customFormat="1" ht="14.4" customHeight="1">
      <c r="A99" s="7"/>
      <c r="B99" s="119"/>
      <c r="C99" s="120"/>
      <c r="D99" s="121" t="s">
        <v>97</v>
      </c>
      <c r="E99" s="121"/>
      <c r="F99" s="121"/>
      <c r="G99" s="121"/>
      <c r="H99" s="121"/>
      <c r="I99" s="122"/>
      <c r="J99" s="121" t="s">
        <v>98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ROUND(SUM(AG100:AG103),2)</f>
        <v>0</v>
      </c>
      <c r="AH99" s="122"/>
      <c r="AI99" s="122"/>
      <c r="AJ99" s="122"/>
      <c r="AK99" s="122"/>
      <c r="AL99" s="122"/>
      <c r="AM99" s="122"/>
      <c r="AN99" s="124">
        <f>SUM(AG99,AT99)</f>
        <v>0</v>
      </c>
      <c r="AO99" s="122"/>
      <c r="AP99" s="122"/>
      <c r="AQ99" s="125" t="s">
        <v>82</v>
      </c>
      <c r="AR99" s="126"/>
      <c r="AS99" s="127">
        <f>ROUND(SUM(AS100:AS103),2)</f>
        <v>0</v>
      </c>
      <c r="AT99" s="128">
        <f>ROUND(SUM(AV99:AW99),2)</f>
        <v>0</v>
      </c>
      <c r="AU99" s="129">
        <f>ROUND(SUM(AU100:AU103),5)</f>
        <v>0</v>
      </c>
      <c r="AV99" s="128">
        <f>ROUND(AZ99*L29,2)</f>
        <v>0</v>
      </c>
      <c r="AW99" s="128">
        <f>ROUND(BA99*L30,2)</f>
        <v>0</v>
      </c>
      <c r="AX99" s="128">
        <f>ROUND(BB99*L29,2)</f>
        <v>0</v>
      </c>
      <c r="AY99" s="128">
        <f>ROUND(BC99*L30,2)</f>
        <v>0</v>
      </c>
      <c r="AZ99" s="128">
        <f>ROUND(SUM(AZ100:AZ103),2)</f>
        <v>0</v>
      </c>
      <c r="BA99" s="128">
        <f>ROUND(SUM(BA100:BA103),2)</f>
        <v>0</v>
      </c>
      <c r="BB99" s="128">
        <f>ROUND(SUM(BB100:BB103),2)</f>
        <v>0</v>
      </c>
      <c r="BC99" s="128">
        <f>ROUND(SUM(BC100:BC103),2)</f>
        <v>0</v>
      </c>
      <c r="BD99" s="130">
        <f>ROUND(SUM(BD100:BD103),2)</f>
        <v>0</v>
      </c>
      <c r="BE99" s="7"/>
      <c r="BS99" s="131" t="s">
        <v>75</v>
      </c>
      <c r="BT99" s="131" t="s">
        <v>83</v>
      </c>
      <c r="BU99" s="131" t="s">
        <v>77</v>
      </c>
      <c r="BV99" s="131" t="s">
        <v>78</v>
      </c>
      <c r="BW99" s="131" t="s">
        <v>99</v>
      </c>
      <c r="BX99" s="131" t="s">
        <v>5</v>
      </c>
      <c r="CL99" s="131" t="s">
        <v>1</v>
      </c>
      <c r="CM99" s="131" t="s">
        <v>85</v>
      </c>
    </row>
    <row r="100" s="4" customFormat="1" ht="14.4" customHeight="1">
      <c r="A100" s="132" t="s">
        <v>86</v>
      </c>
      <c r="B100" s="70"/>
      <c r="C100" s="133"/>
      <c r="D100" s="133"/>
      <c r="E100" s="134" t="s">
        <v>83</v>
      </c>
      <c r="F100" s="134"/>
      <c r="G100" s="134"/>
      <c r="H100" s="134"/>
      <c r="I100" s="134"/>
      <c r="J100" s="133"/>
      <c r="K100" s="134" t="s">
        <v>88</v>
      </c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5">
        <f>'1 - Přípravné práce'!J32</f>
        <v>0</v>
      </c>
      <c r="AH100" s="133"/>
      <c r="AI100" s="133"/>
      <c r="AJ100" s="133"/>
      <c r="AK100" s="133"/>
      <c r="AL100" s="133"/>
      <c r="AM100" s="133"/>
      <c r="AN100" s="135">
        <f>SUM(AG100,AT100)</f>
        <v>0</v>
      </c>
      <c r="AO100" s="133"/>
      <c r="AP100" s="133"/>
      <c r="AQ100" s="136" t="s">
        <v>89</v>
      </c>
      <c r="AR100" s="72"/>
      <c r="AS100" s="137">
        <v>0</v>
      </c>
      <c r="AT100" s="138">
        <f>ROUND(SUM(AV100:AW100),2)</f>
        <v>0</v>
      </c>
      <c r="AU100" s="139">
        <f>'1 - Přípravné práce'!P122</f>
        <v>0</v>
      </c>
      <c r="AV100" s="138">
        <f>'1 - Přípravné práce'!J35</f>
        <v>0</v>
      </c>
      <c r="AW100" s="138">
        <f>'1 - Přípravné práce'!J36</f>
        <v>0</v>
      </c>
      <c r="AX100" s="138">
        <f>'1 - Přípravné práce'!J37</f>
        <v>0</v>
      </c>
      <c r="AY100" s="138">
        <f>'1 - Přípravné práce'!J38</f>
        <v>0</v>
      </c>
      <c r="AZ100" s="138">
        <f>'1 - Přípravné práce'!F35</f>
        <v>0</v>
      </c>
      <c r="BA100" s="138">
        <f>'1 - Přípravné práce'!F36</f>
        <v>0</v>
      </c>
      <c r="BB100" s="138">
        <f>'1 - Přípravné práce'!F37</f>
        <v>0</v>
      </c>
      <c r="BC100" s="138">
        <f>'1 - Přípravné práce'!F38</f>
        <v>0</v>
      </c>
      <c r="BD100" s="140">
        <f>'1 - Přípravné práce'!F39</f>
        <v>0</v>
      </c>
      <c r="BE100" s="4"/>
      <c r="BT100" s="141" t="s">
        <v>85</v>
      </c>
      <c r="BV100" s="141" t="s">
        <v>78</v>
      </c>
      <c r="BW100" s="141" t="s">
        <v>100</v>
      </c>
      <c r="BX100" s="141" t="s">
        <v>99</v>
      </c>
      <c r="CL100" s="141" t="s">
        <v>1</v>
      </c>
    </row>
    <row r="101" s="4" customFormat="1" ht="14.4" customHeight="1">
      <c r="A101" s="132" t="s">
        <v>86</v>
      </c>
      <c r="B101" s="70"/>
      <c r="C101" s="133"/>
      <c r="D101" s="133"/>
      <c r="E101" s="134" t="s">
        <v>85</v>
      </c>
      <c r="F101" s="134"/>
      <c r="G101" s="134"/>
      <c r="H101" s="134"/>
      <c r="I101" s="134"/>
      <c r="J101" s="133"/>
      <c r="K101" s="134" t="s">
        <v>101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'2 - Zemní práce'!J32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89</v>
      </c>
      <c r="AR101" s="72"/>
      <c r="AS101" s="137">
        <v>0</v>
      </c>
      <c r="AT101" s="138">
        <f>ROUND(SUM(AV101:AW101),2)</f>
        <v>0</v>
      </c>
      <c r="AU101" s="139">
        <f>'2 - Zemní práce'!P123</f>
        <v>0</v>
      </c>
      <c r="AV101" s="138">
        <f>'2 - Zemní práce'!J35</f>
        <v>0</v>
      </c>
      <c r="AW101" s="138">
        <f>'2 - Zemní práce'!J36</f>
        <v>0</v>
      </c>
      <c r="AX101" s="138">
        <f>'2 - Zemní práce'!J37</f>
        <v>0</v>
      </c>
      <c r="AY101" s="138">
        <f>'2 - Zemní práce'!J38</f>
        <v>0</v>
      </c>
      <c r="AZ101" s="138">
        <f>'2 - Zemní práce'!F35</f>
        <v>0</v>
      </c>
      <c r="BA101" s="138">
        <f>'2 - Zemní práce'!F36</f>
        <v>0</v>
      </c>
      <c r="BB101" s="138">
        <f>'2 - Zemní práce'!F37</f>
        <v>0</v>
      </c>
      <c r="BC101" s="138">
        <f>'2 - Zemní práce'!F38</f>
        <v>0</v>
      </c>
      <c r="BD101" s="140">
        <f>'2 - Zemní práce'!F39</f>
        <v>0</v>
      </c>
      <c r="BE101" s="4"/>
      <c r="BT101" s="141" t="s">
        <v>85</v>
      </c>
      <c r="BV101" s="141" t="s">
        <v>78</v>
      </c>
      <c r="BW101" s="141" t="s">
        <v>102</v>
      </c>
      <c r="BX101" s="141" t="s">
        <v>99</v>
      </c>
      <c r="CL101" s="141" t="s">
        <v>1</v>
      </c>
    </row>
    <row r="102" s="4" customFormat="1" ht="14.4" customHeight="1">
      <c r="A102" s="132" t="s">
        <v>86</v>
      </c>
      <c r="B102" s="70"/>
      <c r="C102" s="133"/>
      <c r="D102" s="133"/>
      <c r="E102" s="134" t="s">
        <v>103</v>
      </c>
      <c r="F102" s="134"/>
      <c r="G102" s="134"/>
      <c r="H102" s="134"/>
      <c r="I102" s="134"/>
      <c r="J102" s="133"/>
      <c r="K102" s="134" t="s">
        <v>104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'3 - Dešťová kanalizace'!J32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89</v>
      </c>
      <c r="AR102" s="72"/>
      <c r="AS102" s="137">
        <v>0</v>
      </c>
      <c r="AT102" s="138">
        <f>ROUND(SUM(AV102:AW102),2)</f>
        <v>0</v>
      </c>
      <c r="AU102" s="139">
        <f>'3 - Dešťová kanalizace'!P126</f>
        <v>0</v>
      </c>
      <c r="AV102" s="138">
        <f>'3 - Dešťová kanalizace'!J35</f>
        <v>0</v>
      </c>
      <c r="AW102" s="138">
        <f>'3 - Dešťová kanalizace'!J36</f>
        <v>0</v>
      </c>
      <c r="AX102" s="138">
        <f>'3 - Dešťová kanalizace'!J37</f>
        <v>0</v>
      </c>
      <c r="AY102" s="138">
        <f>'3 - Dešťová kanalizace'!J38</f>
        <v>0</v>
      </c>
      <c r="AZ102" s="138">
        <f>'3 - Dešťová kanalizace'!F35</f>
        <v>0</v>
      </c>
      <c r="BA102" s="138">
        <f>'3 - Dešťová kanalizace'!F36</f>
        <v>0</v>
      </c>
      <c r="BB102" s="138">
        <f>'3 - Dešťová kanalizace'!F37</f>
        <v>0</v>
      </c>
      <c r="BC102" s="138">
        <f>'3 - Dešťová kanalizace'!F38</f>
        <v>0</v>
      </c>
      <c r="BD102" s="140">
        <f>'3 - Dešťová kanalizace'!F39</f>
        <v>0</v>
      </c>
      <c r="BE102" s="4"/>
      <c r="BT102" s="141" t="s">
        <v>85</v>
      </c>
      <c r="BV102" s="141" t="s">
        <v>78</v>
      </c>
      <c r="BW102" s="141" t="s">
        <v>105</v>
      </c>
      <c r="BX102" s="141" t="s">
        <v>99</v>
      </c>
      <c r="CL102" s="141" t="s">
        <v>1</v>
      </c>
    </row>
    <row r="103" s="4" customFormat="1" ht="14.4" customHeight="1">
      <c r="A103" s="132" t="s">
        <v>86</v>
      </c>
      <c r="B103" s="70"/>
      <c r="C103" s="133"/>
      <c r="D103" s="133"/>
      <c r="E103" s="134" t="s">
        <v>106</v>
      </c>
      <c r="F103" s="134"/>
      <c r="G103" s="134"/>
      <c r="H103" s="134"/>
      <c r="I103" s="134"/>
      <c r="J103" s="133"/>
      <c r="K103" s="134" t="s">
        <v>95</v>
      </c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5">
        <f>'4 - Dokončovací práce'!J32</f>
        <v>0</v>
      </c>
      <c r="AH103" s="133"/>
      <c r="AI103" s="133"/>
      <c r="AJ103" s="133"/>
      <c r="AK103" s="133"/>
      <c r="AL103" s="133"/>
      <c r="AM103" s="133"/>
      <c r="AN103" s="135">
        <f>SUM(AG103,AT103)</f>
        <v>0</v>
      </c>
      <c r="AO103" s="133"/>
      <c r="AP103" s="133"/>
      <c r="AQ103" s="136" t="s">
        <v>89</v>
      </c>
      <c r="AR103" s="72"/>
      <c r="AS103" s="137">
        <v>0</v>
      </c>
      <c r="AT103" s="138">
        <f>ROUND(SUM(AV103:AW103),2)</f>
        <v>0</v>
      </c>
      <c r="AU103" s="139">
        <f>'4 - Dokončovací práce'!P122</f>
        <v>0</v>
      </c>
      <c r="AV103" s="138">
        <f>'4 - Dokončovací práce'!J35</f>
        <v>0</v>
      </c>
      <c r="AW103" s="138">
        <f>'4 - Dokončovací práce'!J36</f>
        <v>0</v>
      </c>
      <c r="AX103" s="138">
        <f>'4 - Dokončovací práce'!J37</f>
        <v>0</v>
      </c>
      <c r="AY103" s="138">
        <f>'4 - Dokončovací práce'!J38</f>
        <v>0</v>
      </c>
      <c r="AZ103" s="138">
        <f>'4 - Dokončovací práce'!F35</f>
        <v>0</v>
      </c>
      <c r="BA103" s="138">
        <f>'4 - Dokončovací práce'!F36</f>
        <v>0</v>
      </c>
      <c r="BB103" s="138">
        <f>'4 - Dokončovací práce'!F37</f>
        <v>0</v>
      </c>
      <c r="BC103" s="138">
        <f>'4 - Dokončovací práce'!F38</f>
        <v>0</v>
      </c>
      <c r="BD103" s="140">
        <f>'4 - Dokončovací práce'!F39</f>
        <v>0</v>
      </c>
      <c r="BE103" s="4"/>
      <c r="BT103" s="141" t="s">
        <v>85</v>
      </c>
      <c r="BV103" s="141" t="s">
        <v>78</v>
      </c>
      <c r="BW103" s="141" t="s">
        <v>107</v>
      </c>
      <c r="BX103" s="141" t="s">
        <v>99</v>
      </c>
      <c r="CL103" s="141" t="s">
        <v>1</v>
      </c>
    </row>
    <row r="104" s="7" customFormat="1" ht="14.4" customHeight="1">
      <c r="A104" s="7"/>
      <c r="B104" s="119"/>
      <c r="C104" s="120"/>
      <c r="D104" s="121" t="s">
        <v>108</v>
      </c>
      <c r="E104" s="121"/>
      <c r="F104" s="121"/>
      <c r="G104" s="121"/>
      <c r="H104" s="121"/>
      <c r="I104" s="122"/>
      <c r="J104" s="121" t="s">
        <v>109</v>
      </c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3">
        <f>ROUND(SUM(AG105:AG108),2)</f>
        <v>0</v>
      </c>
      <c r="AH104" s="122"/>
      <c r="AI104" s="122"/>
      <c r="AJ104" s="122"/>
      <c r="AK104" s="122"/>
      <c r="AL104" s="122"/>
      <c r="AM104" s="122"/>
      <c r="AN104" s="124">
        <f>SUM(AG104,AT104)</f>
        <v>0</v>
      </c>
      <c r="AO104" s="122"/>
      <c r="AP104" s="122"/>
      <c r="AQ104" s="125" t="s">
        <v>82</v>
      </c>
      <c r="AR104" s="126"/>
      <c r="AS104" s="127">
        <f>ROUND(SUM(AS105:AS108),2)</f>
        <v>0</v>
      </c>
      <c r="AT104" s="128">
        <f>ROUND(SUM(AV104:AW104),2)</f>
        <v>0</v>
      </c>
      <c r="AU104" s="129">
        <f>ROUND(SUM(AU105:AU108),5)</f>
        <v>0</v>
      </c>
      <c r="AV104" s="128">
        <f>ROUND(AZ104*L29,2)</f>
        <v>0</v>
      </c>
      <c r="AW104" s="128">
        <f>ROUND(BA104*L30,2)</f>
        <v>0</v>
      </c>
      <c r="AX104" s="128">
        <f>ROUND(BB104*L29,2)</f>
        <v>0</v>
      </c>
      <c r="AY104" s="128">
        <f>ROUND(BC104*L30,2)</f>
        <v>0</v>
      </c>
      <c r="AZ104" s="128">
        <f>ROUND(SUM(AZ105:AZ108),2)</f>
        <v>0</v>
      </c>
      <c r="BA104" s="128">
        <f>ROUND(SUM(BA105:BA108),2)</f>
        <v>0</v>
      </c>
      <c r="BB104" s="128">
        <f>ROUND(SUM(BB105:BB108),2)</f>
        <v>0</v>
      </c>
      <c r="BC104" s="128">
        <f>ROUND(SUM(BC105:BC108),2)</f>
        <v>0</v>
      </c>
      <c r="BD104" s="130">
        <f>ROUND(SUM(BD105:BD108),2)</f>
        <v>0</v>
      </c>
      <c r="BE104" s="7"/>
      <c r="BS104" s="131" t="s">
        <v>75</v>
      </c>
      <c r="BT104" s="131" t="s">
        <v>83</v>
      </c>
      <c r="BU104" s="131" t="s">
        <v>77</v>
      </c>
      <c r="BV104" s="131" t="s">
        <v>78</v>
      </c>
      <c r="BW104" s="131" t="s">
        <v>110</v>
      </c>
      <c r="BX104" s="131" t="s">
        <v>5</v>
      </c>
      <c r="CL104" s="131" t="s">
        <v>1</v>
      </c>
      <c r="CM104" s="131" t="s">
        <v>85</v>
      </c>
    </row>
    <row r="105" s="4" customFormat="1" ht="14.4" customHeight="1">
      <c r="A105" s="132" t="s">
        <v>86</v>
      </c>
      <c r="B105" s="70"/>
      <c r="C105" s="133"/>
      <c r="D105" s="133"/>
      <c r="E105" s="134" t="s">
        <v>87</v>
      </c>
      <c r="F105" s="134"/>
      <c r="G105" s="134"/>
      <c r="H105" s="134"/>
      <c r="I105" s="134"/>
      <c r="J105" s="133"/>
      <c r="K105" s="134" t="s">
        <v>88</v>
      </c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5">
        <f>'01 - Přípravné práce_01'!J32</f>
        <v>0</v>
      </c>
      <c r="AH105" s="133"/>
      <c r="AI105" s="133"/>
      <c r="AJ105" s="133"/>
      <c r="AK105" s="133"/>
      <c r="AL105" s="133"/>
      <c r="AM105" s="133"/>
      <c r="AN105" s="135">
        <f>SUM(AG105,AT105)</f>
        <v>0</v>
      </c>
      <c r="AO105" s="133"/>
      <c r="AP105" s="133"/>
      <c r="AQ105" s="136" t="s">
        <v>89</v>
      </c>
      <c r="AR105" s="72"/>
      <c r="AS105" s="137">
        <v>0</v>
      </c>
      <c r="AT105" s="138">
        <f>ROUND(SUM(AV105:AW105),2)</f>
        <v>0</v>
      </c>
      <c r="AU105" s="139">
        <f>'01 - Přípravné práce_01'!P122</f>
        <v>0</v>
      </c>
      <c r="AV105" s="138">
        <f>'01 - Přípravné práce_01'!J35</f>
        <v>0</v>
      </c>
      <c r="AW105" s="138">
        <f>'01 - Přípravné práce_01'!J36</f>
        <v>0</v>
      </c>
      <c r="AX105" s="138">
        <f>'01 - Přípravné práce_01'!J37</f>
        <v>0</v>
      </c>
      <c r="AY105" s="138">
        <f>'01 - Přípravné práce_01'!J38</f>
        <v>0</v>
      </c>
      <c r="AZ105" s="138">
        <f>'01 - Přípravné práce_01'!F35</f>
        <v>0</v>
      </c>
      <c r="BA105" s="138">
        <f>'01 - Přípravné práce_01'!F36</f>
        <v>0</v>
      </c>
      <c r="BB105" s="138">
        <f>'01 - Přípravné práce_01'!F37</f>
        <v>0</v>
      </c>
      <c r="BC105" s="138">
        <f>'01 - Přípravné práce_01'!F38</f>
        <v>0</v>
      </c>
      <c r="BD105" s="140">
        <f>'01 - Přípravné práce_01'!F39</f>
        <v>0</v>
      </c>
      <c r="BE105" s="4"/>
      <c r="BT105" s="141" t="s">
        <v>85</v>
      </c>
      <c r="BV105" s="141" t="s">
        <v>78</v>
      </c>
      <c r="BW105" s="141" t="s">
        <v>111</v>
      </c>
      <c r="BX105" s="141" t="s">
        <v>110</v>
      </c>
      <c r="CL105" s="141" t="s">
        <v>1</v>
      </c>
    </row>
    <row r="106" s="4" customFormat="1" ht="14.4" customHeight="1">
      <c r="A106" s="132" t="s">
        <v>86</v>
      </c>
      <c r="B106" s="70"/>
      <c r="C106" s="133"/>
      <c r="D106" s="133"/>
      <c r="E106" s="134" t="s">
        <v>91</v>
      </c>
      <c r="F106" s="134"/>
      <c r="G106" s="134"/>
      <c r="H106" s="134"/>
      <c r="I106" s="134"/>
      <c r="J106" s="133"/>
      <c r="K106" s="134" t="s">
        <v>101</v>
      </c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5">
        <f>'02 - Zemní práce'!J32</f>
        <v>0</v>
      </c>
      <c r="AH106" s="133"/>
      <c r="AI106" s="133"/>
      <c r="AJ106" s="133"/>
      <c r="AK106" s="133"/>
      <c r="AL106" s="133"/>
      <c r="AM106" s="133"/>
      <c r="AN106" s="135">
        <f>SUM(AG106,AT106)</f>
        <v>0</v>
      </c>
      <c r="AO106" s="133"/>
      <c r="AP106" s="133"/>
      <c r="AQ106" s="136" t="s">
        <v>89</v>
      </c>
      <c r="AR106" s="72"/>
      <c r="AS106" s="137">
        <v>0</v>
      </c>
      <c r="AT106" s="138">
        <f>ROUND(SUM(AV106:AW106),2)</f>
        <v>0</v>
      </c>
      <c r="AU106" s="139">
        <f>'02 - Zemní práce'!P122</f>
        <v>0</v>
      </c>
      <c r="AV106" s="138">
        <f>'02 - Zemní práce'!J35</f>
        <v>0</v>
      </c>
      <c r="AW106" s="138">
        <f>'02 - Zemní práce'!J36</f>
        <v>0</v>
      </c>
      <c r="AX106" s="138">
        <f>'02 - Zemní práce'!J37</f>
        <v>0</v>
      </c>
      <c r="AY106" s="138">
        <f>'02 - Zemní práce'!J38</f>
        <v>0</v>
      </c>
      <c r="AZ106" s="138">
        <f>'02 - Zemní práce'!F35</f>
        <v>0</v>
      </c>
      <c r="BA106" s="138">
        <f>'02 - Zemní práce'!F36</f>
        <v>0</v>
      </c>
      <c r="BB106" s="138">
        <f>'02 - Zemní práce'!F37</f>
        <v>0</v>
      </c>
      <c r="BC106" s="138">
        <f>'02 - Zemní práce'!F38</f>
        <v>0</v>
      </c>
      <c r="BD106" s="140">
        <f>'02 - Zemní práce'!F39</f>
        <v>0</v>
      </c>
      <c r="BE106" s="4"/>
      <c r="BT106" s="141" t="s">
        <v>85</v>
      </c>
      <c r="BV106" s="141" t="s">
        <v>78</v>
      </c>
      <c r="BW106" s="141" t="s">
        <v>112</v>
      </c>
      <c r="BX106" s="141" t="s">
        <v>110</v>
      </c>
      <c r="CL106" s="141" t="s">
        <v>1</v>
      </c>
    </row>
    <row r="107" s="4" customFormat="1" ht="14.4" customHeight="1">
      <c r="A107" s="132" t="s">
        <v>86</v>
      </c>
      <c r="B107" s="70"/>
      <c r="C107" s="133"/>
      <c r="D107" s="133"/>
      <c r="E107" s="134" t="s">
        <v>94</v>
      </c>
      <c r="F107" s="134"/>
      <c r="G107" s="134"/>
      <c r="H107" s="134"/>
      <c r="I107" s="134"/>
      <c r="J107" s="133"/>
      <c r="K107" s="134" t="s">
        <v>113</v>
      </c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5">
        <f>'03 - Veřejné osvětlení'!J32</f>
        <v>0</v>
      </c>
      <c r="AH107" s="133"/>
      <c r="AI107" s="133"/>
      <c r="AJ107" s="133"/>
      <c r="AK107" s="133"/>
      <c r="AL107" s="133"/>
      <c r="AM107" s="133"/>
      <c r="AN107" s="135">
        <f>SUM(AG107,AT107)</f>
        <v>0</v>
      </c>
      <c r="AO107" s="133"/>
      <c r="AP107" s="133"/>
      <c r="AQ107" s="136" t="s">
        <v>89</v>
      </c>
      <c r="AR107" s="72"/>
      <c r="AS107" s="137">
        <v>0</v>
      </c>
      <c r="AT107" s="138">
        <f>ROUND(SUM(AV107:AW107),2)</f>
        <v>0</v>
      </c>
      <c r="AU107" s="139">
        <f>'03 - Veřejné osvětlení'!P129</f>
        <v>0</v>
      </c>
      <c r="AV107" s="138">
        <f>'03 - Veřejné osvětlení'!J35</f>
        <v>0</v>
      </c>
      <c r="AW107" s="138">
        <f>'03 - Veřejné osvětlení'!J36</f>
        <v>0</v>
      </c>
      <c r="AX107" s="138">
        <f>'03 - Veřejné osvětlení'!J37</f>
        <v>0</v>
      </c>
      <c r="AY107" s="138">
        <f>'03 - Veřejné osvětlení'!J38</f>
        <v>0</v>
      </c>
      <c r="AZ107" s="138">
        <f>'03 - Veřejné osvětlení'!F35</f>
        <v>0</v>
      </c>
      <c r="BA107" s="138">
        <f>'03 - Veřejné osvětlení'!F36</f>
        <v>0</v>
      </c>
      <c r="BB107" s="138">
        <f>'03 - Veřejné osvětlení'!F37</f>
        <v>0</v>
      </c>
      <c r="BC107" s="138">
        <f>'03 - Veřejné osvětlení'!F38</f>
        <v>0</v>
      </c>
      <c r="BD107" s="140">
        <f>'03 - Veřejné osvětlení'!F39</f>
        <v>0</v>
      </c>
      <c r="BE107" s="4"/>
      <c r="BT107" s="141" t="s">
        <v>85</v>
      </c>
      <c r="BV107" s="141" t="s">
        <v>78</v>
      </c>
      <c r="BW107" s="141" t="s">
        <v>114</v>
      </c>
      <c r="BX107" s="141" t="s">
        <v>110</v>
      </c>
      <c r="CL107" s="141" t="s">
        <v>1</v>
      </c>
    </row>
    <row r="108" s="4" customFormat="1" ht="14.4" customHeight="1">
      <c r="A108" s="132" t="s">
        <v>86</v>
      </c>
      <c r="B108" s="70"/>
      <c r="C108" s="133"/>
      <c r="D108" s="133"/>
      <c r="E108" s="134" t="s">
        <v>115</v>
      </c>
      <c r="F108" s="134"/>
      <c r="G108" s="134"/>
      <c r="H108" s="134"/>
      <c r="I108" s="134"/>
      <c r="J108" s="133"/>
      <c r="K108" s="134" t="s">
        <v>95</v>
      </c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5">
        <f>'04 - Dokončovací práce'!J32</f>
        <v>0</v>
      </c>
      <c r="AH108" s="133"/>
      <c r="AI108" s="133"/>
      <c r="AJ108" s="133"/>
      <c r="AK108" s="133"/>
      <c r="AL108" s="133"/>
      <c r="AM108" s="133"/>
      <c r="AN108" s="135">
        <f>SUM(AG108,AT108)</f>
        <v>0</v>
      </c>
      <c r="AO108" s="133"/>
      <c r="AP108" s="133"/>
      <c r="AQ108" s="136" t="s">
        <v>89</v>
      </c>
      <c r="AR108" s="72"/>
      <c r="AS108" s="137">
        <v>0</v>
      </c>
      <c r="AT108" s="138">
        <f>ROUND(SUM(AV108:AW108),2)</f>
        <v>0</v>
      </c>
      <c r="AU108" s="139">
        <f>'04 - Dokončovací práce'!P122</f>
        <v>0</v>
      </c>
      <c r="AV108" s="138">
        <f>'04 - Dokončovací práce'!J35</f>
        <v>0</v>
      </c>
      <c r="AW108" s="138">
        <f>'04 - Dokončovací práce'!J36</f>
        <v>0</v>
      </c>
      <c r="AX108" s="138">
        <f>'04 - Dokončovací práce'!J37</f>
        <v>0</v>
      </c>
      <c r="AY108" s="138">
        <f>'04 - Dokončovací práce'!J38</f>
        <v>0</v>
      </c>
      <c r="AZ108" s="138">
        <f>'04 - Dokončovací práce'!F35</f>
        <v>0</v>
      </c>
      <c r="BA108" s="138">
        <f>'04 - Dokončovací práce'!F36</f>
        <v>0</v>
      </c>
      <c r="BB108" s="138">
        <f>'04 - Dokončovací práce'!F37</f>
        <v>0</v>
      </c>
      <c r="BC108" s="138">
        <f>'04 - Dokončovací práce'!F38</f>
        <v>0</v>
      </c>
      <c r="BD108" s="140">
        <f>'04 - Dokončovací práce'!F39</f>
        <v>0</v>
      </c>
      <c r="BE108" s="4"/>
      <c r="BT108" s="141" t="s">
        <v>85</v>
      </c>
      <c r="BV108" s="141" t="s">
        <v>78</v>
      </c>
      <c r="BW108" s="141" t="s">
        <v>116</v>
      </c>
      <c r="BX108" s="141" t="s">
        <v>110</v>
      </c>
      <c r="CL108" s="141" t="s">
        <v>1</v>
      </c>
    </row>
    <row r="109" s="7" customFormat="1" ht="14.4" customHeight="1">
      <c r="A109" s="132" t="s">
        <v>86</v>
      </c>
      <c r="B109" s="119"/>
      <c r="C109" s="120"/>
      <c r="D109" s="121" t="s">
        <v>117</v>
      </c>
      <c r="E109" s="121"/>
      <c r="F109" s="121"/>
      <c r="G109" s="121"/>
      <c r="H109" s="121"/>
      <c r="I109" s="122"/>
      <c r="J109" s="121" t="s">
        <v>118</v>
      </c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4">
        <f>'SO 800 - sadové úpravy'!J30</f>
        <v>0</v>
      </c>
      <c r="AH109" s="122"/>
      <c r="AI109" s="122"/>
      <c r="AJ109" s="122"/>
      <c r="AK109" s="122"/>
      <c r="AL109" s="122"/>
      <c r="AM109" s="122"/>
      <c r="AN109" s="124">
        <f>SUM(AG109,AT109)</f>
        <v>0</v>
      </c>
      <c r="AO109" s="122"/>
      <c r="AP109" s="122"/>
      <c r="AQ109" s="125" t="s">
        <v>82</v>
      </c>
      <c r="AR109" s="126"/>
      <c r="AS109" s="142">
        <v>0</v>
      </c>
      <c r="AT109" s="143">
        <f>ROUND(SUM(AV109:AW109),2)</f>
        <v>0</v>
      </c>
      <c r="AU109" s="144">
        <f>'SO 800 - sadové úpravy'!P118</f>
        <v>0</v>
      </c>
      <c r="AV109" s="143">
        <f>'SO 800 - sadové úpravy'!J33</f>
        <v>0</v>
      </c>
      <c r="AW109" s="143">
        <f>'SO 800 - sadové úpravy'!J34</f>
        <v>0</v>
      </c>
      <c r="AX109" s="143">
        <f>'SO 800 - sadové úpravy'!J35</f>
        <v>0</v>
      </c>
      <c r="AY109" s="143">
        <f>'SO 800 - sadové úpravy'!J36</f>
        <v>0</v>
      </c>
      <c r="AZ109" s="143">
        <f>'SO 800 - sadové úpravy'!F33</f>
        <v>0</v>
      </c>
      <c r="BA109" s="143">
        <f>'SO 800 - sadové úpravy'!F34</f>
        <v>0</v>
      </c>
      <c r="BB109" s="143">
        <f>'SO 800 - sadové úpravy'!F35</f>
        <v>0</v>
      </c>
      <c r="BC109" s="143">
        <f>'SO 800 - sadové úpravy'!F36</f>
        <v>0</v>
      </c>
      <c r="BD109" s="145">
        <f>'SO 800 - sadové úpravy'!F37</f>
        <v>0</v>
      </c>
      <c r="BE109" s="7"/>
      <c r="BT109" s="131" t="s">
        <v>83</v>
      </c>
      <c r="BV109" s="131" t="s">
        <v>78</v>
      </c>
      <c r="BW109" s="131" t="s">
        <v>119</v>
      </c>
      <c r="BX109" s="131" t="s">
        <v>5</v>
      </c>
      <c r="CL109" s="131" t="s">
        <v>1</v>
      </c>
      <c r="CM109" s="131" t="s">
        <v>85</v>
      </c>
    </row>
    <row r="110" s="2" customFormat="1" ht="30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4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44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</sheetData>
  <sheetProtection sheet="1" formatColumns="0" formatRows="0" objects="1" scenarios="1" spinCount="100000" saltValue="pGzCO68OVDBIcpHu0d+j/IDT3I4Ubh69N74cvwz7rYC/809gjs4Rt5sUYFeisB2ZpZG1UvJgxF5cAdQMeEhMsQ==" hashValue="Ga0Hk+CpcSzEYZf539eSLKyDtznGgQnc6Iz+VphmoBD4qB9JCQE6rVts51Q/xScTT6oQwTmVvbQo/tfHQTypFQ==" algorithmName="SHA-512" password="CC35"/>
  <mergeCells count="98">
    <mergeCell ref="C92:G92"/>
    <mergeCell ref="D104:H104"/>
    <mergeCell ref="D99:H99"/>
    <mergeCell ref="D95:H95"/>
    <mergeCell ref="E98:I98"/>
    <mergeCell ref="E96:I96"/>
    <mergeCell ref="E101:I101"/>
    <mergeCell ref="E100:I100"/>
    <mergeCell ref="E102:I102"/>
    <mergeCell ref="E103:I103"/>
    <mergeCell ref="E97:I97"/>
    <mergeCell ref="I92:AF92"/>
    <mergeCell ref="J95:AF95"/>
    <mergeCell ref="J99:AF99"/>
    <mergeCell ref="J104:AF104"/>
    <mergeCell ref="K101:AF101"/>
    <mergeCell ref="K97:AF97"/>
    <mergeCell ref="K102:AF102"/>
    <mergeCell ref="K100:AF100"/>
    <mergeCell ref="K103:AF103"/>
    <mergeCell ref="K96:AF96"/>
    <mergeCell ref="K98:AF98"/>
    <mergeCell ref="L85:AJ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D109:H109"/>
    <mergeCell ref="J109:AF109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8:AM98"/>
    <mergeCell ref="AG103:AM103"/>
    <mergeCell ref="AG102:AM102"/>
    <mergeCell ref="AG92:AM92"/>
    <mergeCell ref="AG97:AM97"/>
    <mergeCell ref="AG95:AM95"/>
    <mergeCell ref="AG100:AM100"/>
    <mergeCell ref="AG101:AM101"/>
    <mergeCell ref="AG96:AM96"/>
    <mergeCell ref="AG99:AM99"/>
    <mergeCell ref="AG104:AM104"/>
    <mergeCell ref="AM90:AP90"/>
    <mergeCell ref="AM89:AP89"/>
    <mergeCell ref="AM87:AN87"/>
    <mergeCell ref="AN101:AP101"/>
    <mergeCell ref="AN96:AP96"/>
    <mergeCell ref="AN95:AP95"/>
    <mergeCell ref="AN98:AP98"/>
    <mergeCell ref="AN92:AP92"/>
    <mergeCell ref="AN102:AP102"/>
    <mergeCell ref="AN99:AP99"/>
    <mergeCell ref="AN97:AP97"/>
    <mergeCell ref="AN103:AP103"/>
    <mergeCell ref="AN104:AP104"/>
    <mergeCell ref="AN100:AP100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G94:AM94"/>
    <mergeCell ref="AN94:AP94"/>
  </mergeCells>
  <hyperlinks>
    <hyperlink ref="A96" location="'01 - Přípravné práce'!C2" display="/"/>
    <hyperlink ref="A97" location="'02 - Podkládka povrchu'!C2" display="/"/>
    <hyperlink ref="A98" location="'03 - Dokončovací práce'!C2" display="/"/>
    <hyperlink ref="A100" location="'1 - Přípravné práce'!C2" display="/"/>
    <hyperlink ref="A101" location="'2 - Zemní práce'!C2" display="/"/>
    <hyperlink ref="A102" location="'3 - Dešťová kanalizace'!C2" display="/"/>
    <hyperlink ref="A103" location="'4 - Dokončovací práce'!C2" display="/"/>
    <hyperlink ref="A105" location="'01 - Přípravné práce_01'!C2" display="/"/>
    <hyperlink ref="A106" location="'02 - Zemní práce'!C2" display="/"/>
    <hyperlink ref="A107" location="'03 - Veřejné osvětlení'!C2" display="/"/>
    <hyperlink ref="A108" location="'04 - Dokončovací práce'!C2" display="/"/>
    <hyperlink ref="A109" location="'SO 800 - sadové úprav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4.4" customHeight="1">
      <c r="A9" s="38"/>
      <c r="B9" s="44"/>
      <c r="C9" s="38"/>
      <c r="D9" s="38"/>
      <c r="E9" s="151" t="s">
        <v>520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5.6" customHeight="1">
      <c r="A11" s="38"/>
      <c r="B11" s="44"/>
      <c r="C11" s="38"/>
      <c r="D11" s="38"/>
      <c r="E11" s="152" t="s">
        <v>525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15. 5. 2023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>Město Zruč nad Sázavou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>VDG Projektování s.r.o.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4.4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ROUND((SUM(BE122:BE140)),  2)</f>
        <v>0</v>
      </c>
      <c r="G35" s="38"/>
      <c r="H35" s="38"/>
      <c r="I35" s="164">
        <v>0.20999999999999999</v>
      </c>
      <c r="J35" s="163">
        <f>ROUND(((SUM(BE122:BE140))*I35),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ROUND((SUM(BF122:BF140)),  2)</f>
        <v>0</v>
      </c>
      <c r="G36" s="38"/>
      <c r="H36" s="38"/>
      <c r="I36" s="164">
        <v>0.12</v>
      </c>
      <c r="J36" s="163">
        <f>ROUND(((SUM(BF122:BF140))*I36),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ROUND((SUM(BG122:BG140)),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ROUND((SUM(BH122:BH140)),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ROUND((SUM(BI122:BI140)),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4.4" customHeight="1">
      <c r="A87" s="38"/>
      <c r="B87" s="39"/>
      <c r="C87" s="40"/>
      <c r="D87" s="40"/>
      <c r="E87" s="183" t="s">
        <v>520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6" customHeight="1">
      <c r="A89" s="38"/>
      <c r="B89" s="39"/>
      <c r="C89" s="40"/>
      <c r="D89" s="40"/>
      <c r="E89" s="76" t="str">
        <f>E11</f>
        <v>02 - Zemní práce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Zruč nad Sázavou</v>
      </c>
      <c r="G91" s="40"/>
      <c r="H91" s="40"/>
      <c r="I91" s="32" t="s">
        <v>22</v>
      </c>
      <c r="J91" s="79" t="str">
        <f>IF(J14="","",J14)</f>
        <v>15. 5. 2023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6.4" customHeight="1">
      <c r="A93" s="38"/>
      <c r="B93" s="39"/>
      <c r="C93" s="32" t="s">
        <v>24</v>
      </c>
      <c r="D93" s="40"/>
      <c r="E93" s="40"/>
      <c r="F93" s="27" t="str">
        <f>E17</f>
        <v>Město Zruč nad Sázavou</v>
      </c>
      <c r="G93" s="40"/>
      <c r="H93" s="40"/>
      <c r="I93" s="32" t="s">
        <v>30</v>
      </c>
      <c r="J93" s="36" t="str">
        <f>E23</f>
        <v>VDG Projektování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6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Vítězslav Pavel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126</v>
      </c>
      <c r="D96" s="185"/>
      <c r="E96" s="185"/>
      <c r="F96" s="185"/>
      <c r="G96" s="185"/>
      <c r="H96" s="185"/>
      <c r="I96" s="185"/>
      <c r="J96" s="186" t="s">
        <v>127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128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129</v>
      </c>
    </row>
    <row r="99" s="9" customFormat="1" ht="24.96" customHeight="1">
      <c r="A99" s="9"/>
      <c r="B99" s="188"/>
      <c r="C99" s="189"/>
      <c r="D99" s="190" t="s">
        <v>130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131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134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4.4" customHeight="1">
      <c r="A110" s="38"/>
      <c r="B110" s="39"/>
      <c r="C110" s="40"/>
      <c r="D110" s="40"/>
      <c r="E110" s="183" t="str">
        <f>E7</f>
        <v>Rekonstrukce ulice Pod Vysílačem ve Zruči nad Sázavou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121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4.4" customHeight="1">
      <c r="A112" s="38"/>
      <c r="B112" s="39"/>
      <c r="C112" s="40"/>
      <c r="D112" s="40"/>
      <c r="E112" s="183" t="s">
        <v>520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123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6" customHeight="1">
      <c r="A114" s="38"/>
      <c r="B114" s="39"/>
      <c r="C114" s="40"/>
      <c r="D114" s="40"/>
      <c r="E114" s="76" t="str">
        <f>E11</f>
        <v>02 - Zemní práce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Zruč nad Sázavou</v>
      </c>
      <c r="G116" s="40"/>
      <c r="H116" s="40"/>
      <c r="I116" s="32" t="s">
        <v>22</v>
      </c>
      <c r="J116" s="79" t="str">
        <f>IF(J14="","",J14)</f>
        <v>15. 5. 2023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4" customHeight="1">
      <c r="A118" s="38"/>
      <c r="B118" s="39"/>
      <c r="C118" s="32" t="s">
        <v>24</v>
      </c>
      <c r="D118" s="40"/>
      <c r="E118" s="40"/>
      <c r="F118" s="27" t="str">
        <f>E17</f>
        <v>Město Zruč nad Sázavou</v>
      </c>
      <c r="G118" s="40"/>
      <c r="H118" s="40"/>
      <c r="I118" s="32" t="s">
        <v>30</v>
      </c>
      <c r="J118" s="36" t="str">
        <f>E23</f>
        <v>VDG Projektování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6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>Ing. Vítězslav Pavel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135</v>
      </c>
      <c r="D121" s="202" t="s">
        <v>61</v>
      </c>
      <c r="E121" s="202" t="s">
        <v>57</v>
      </c>
      <c r="F121" s="202" t="s">
        <v>58</v>
      </c>
      <c r="G121" s="202" t="s">
        <v>136</v>
      </c>
      <c r="H121" s="202" t="s">
        <v>137</v>
      </c>
      <c r="I121" s="202" t="s">
        <v>138</v>
      </c>
      <c r="J121" s="203" t="s">
        <v>127</v>
      </c>
      <c r="K121" s="204" t="s">
        <v>139</v>
      </c>
      <c r="L121" s="205"/>
      <c r="M121" s="100" t="s">
        <v>1</v>
      </c>
      <c r="N121" s="101" t="s">
        <v>40</v>
      </c>
      <c r="O121" s="101" t="s">
        <v>140</v>
      </c>
      <c r="P121" s="101" t="s">
        <v>141</v>
      </c>
      <c r="Q121" s="101" t="s">
        <v>142</v>
      </c>
      <c r="R121" s="101" t="s">
        <v>143</v>
      </c>
      <c r="S121" s="101" t="s">
        <v>144</v>
      </c>
      <c r="T121" s="102" t="s">
        <v>145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146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0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129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75</v>
      </c>
      <c r="E123" s="214" t="s">
        <v>147</v>
      </c>
      <c r="F123" s="214" t="s">
        <v>148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83</v>
      </c>
      <c r="AT123" s="223" t="s">
        <v>75</v>
      </c>
      <c r="AU123" s="223" t="s">
        <v>76</v>
      </c>
      <c r="AY123" s="222" t="s">
        <v>149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75</v>
      </c>
      <c r="E124" s="225" t="s">
        <v>83</v>
      </c>
      <c r="F124" s="225" t="s">
        <v>88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SUM(P125:P140)</f>
        <v>0</v>
      </c>
      <c r="Q124" s="219"/>
      <c r="R124" s="220">
        <f>SUM(R125:R140)</f>
        <v>0</v>
      </c>
      <c r="S124" s="219"/>
      <c r="T124" s="221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83</v>
      </c>
      <c r="AT124" s="223" t="s">
        <v>75</v>
      </c>
      <c r="AU124" s="223" t="s">
        <v>83</v>
      </c>
      <c r="AY124" s="222" t="s">
        <v>149</v>
      </c>
      <c r="BK124" s="224">
        <f>SUM(BK125:BK140)</f>
        <v>0</v>
      </c>
    </row>
    <row r="125" s="2" customFormat="1" ht="30" customHeight="1">
      <c r="A125" s="38"/>
      <c r="B125" s="39"/>
      <c r="C125" s="227" t="s">
        <v>83</v>
      </c>
      <c r="D125" s="227" t="s">
        <v>150</v>
      </c>
      <c r="E125" s="228" t="s">
        <v>526</v>
      </c>
      <c r="F125" s="229" t="s">
        <v>527</v>
      </c>
      <c r="G125" s="230" t="s">
        <v>168</v>
      </c>
      <c r="H125" s="231">
        <v>176.40000000000001</v>
      </c>
      <c r="I125" s="232"/>
      <c r="J125" s="233">
        <f>ROUND(I125*H125,2)</f>
        <v>0</v>
      </c>
      <c r="K125" s="234"/>
      <c r="L125" s="44"/>
      <c r="M125" s="235" t="s">
        <v>1</v>
      </c>
      <c r="N125" s="236" t="s">
        <v>41</v>
      </c>
      <c r="O125" s="91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106</v>
      </c>
      <c r="AT125" s="239" t="s">
        <v>150</v>
      </c>
      <c r="AU125" s="239" t="s">
        <v>85</v>
      </c>
      <c r="AY125" s="17" t="s">
        <v>149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83</v>
      </c>
      <c r="BK125" s="240">
        <f>ROUND(I125*H125,2)</f>
        <v>0</v>
      </c>
      <c r="BL125" s="17" t="s">
        <v>106</v>
      </c>
      <c r="BM125" s="239" t="s">
        <v>528</v>
      </c>
    </row>
    <row r="126" s="14" customFormat="1">
      <c r="A126" s="14"/>
      <c r="B126" s="252"/>
      <c r="C126" s="253"/>
      <c r="D126" s="243" t="s">
        <v>154</v>
      </c>
      <c r="E126" s="254" t="s">
        <v>1</v>
      </c>
      <c r="F126" s="255" t="s">
        <v>529</v>
      </c>
      <c r="G126" s="253"/>
      <c r="H126" s="256">
        <v>176.40000000000001</v>
      </c>
      <c r="I126" s="257"/>
      <c r="J126" s="253"/>
      <c r="K126" s="253"/>
      <c r="L126" s="258"/>
      <c r="M126" s="259"/>
      <c r="N126" s="260"/>
      <c r="O126" s="260"/>
      <c r="P126" s="260"/>
      <c r="Q126" s="260"/>
      <c r="R126" s="260"/>
      <c r="S126" s="260"/>
      <c r="T126" s="26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2" t="s">
        <v>154</v>
      </c>
      <c r="AU126" s="262" t="s">
        <v>85</v>
      </c>
      <c r="AV126" s="14" t="s">
        <v>85</v>
      </c>
      <c r="AW126" s="14" t="s">
        <v>32</v>
      </c>
      <c r="AX126" s="14" t="s">
        <v>76</v>
      </c>
      <c r="AY126" s="262" t="s">
        <v>149</v>
      </c>
    </row>
    <row r="127" s="13" customFormat="1">
      <c r="A127" s="13"/>
      <c r="B127" s="241"/>
      <c r="C127" s="242"/>
      <c r="D127" s="243" t="s">
        <v>154</v>
      </c>
      <c r="E127" s="244" t="s">
        <v>1</v>
      </c>
      <c r="F127" s="245" t="s">
        <v>530</v>
      </c>
      <c r="G127" s="242"/>
      <c r="H127" s="244" t="s">
        <v>1</v>
      </c>
      <c r="I127" s="246"/>
      <c r="J127" s="242"/>
      <c r="K127" s="242"/>
      <c r="L127" s="247"/>
      <c r="M127" s="248"/>
      <c r="N127" s="249"/>
      <c r="O127" s="249"/>
      <c r="P127" s="249"/>
      <c r="Q127" s="249"/>
      <c r="R127" s="249"/>
      <c r="S127" s="249"/>
      <c r="T127" s="25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1" t="s">
        <v>154</v>
      </c>
      <c r="AU127" s="251" t="s">
        <v>85</v>
      </c>
      <c r="AV127" s="13" t="s">
        <v>83</v>
      </c>
      <c r="AW127" s="13" t="s">
        <v>32</v>
      </c>
      <c r="AX127" s="13" t="s">
        <v>76</v>
      </c>
      <c r="AY127" s="251" t="s">
        <v>149</v>
      </c>
    </row>
    <row r="128" s="15" customFormat="1">
      <c r="A128" s="15"/>
      <c r="B128" s="284"/>
      <c r="C128" s="285"/>
      <c r="D128" s="243" t="s">
        <v>154</v>
      </c>
      <c r="E128" s="286" t="s">
        <v>1</v>
      </c>
      <c r="F128" s="287" t="s">
        <v>348</v>
      </c>
      <c r="G128" s="285"/>
      <c r="H128" s="288">
        <v>176.40000000000001</v>
      </c>
      <c r="I128" s="289"/>
      <c r="J128" s="285"/>
      <c r="K128" s="285"/>
      <c r="L128" s="290"/>
      <c r="M128" s="291"/>
      <c r="N128" s="292"/>
      <c r="O128" s="292"/>
      <c r="P128" s="292"/>
      <c r="Q128" s="292"/>
      <c r="R128" s="292"/>
      <c r="S128" s="292"/>
      <c r="T128" s="293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94" t="s">
        <v>154</v>
      </c>
      <c r="AU128" s="294" t="s">
        <v>85</v>
      </c>
      <c r="AV128" s="15" t="s">
        <v>106</v>
      </c>
      <c r="AW128" s="15" t="s">
        <v>32</v>
      </c>
      <c r="AX128" s="15" t="s">
        <v>83</v>
      </c>
      <c r="AY128" s="294" t="s">
        <v>149</v>
      </c>
    </row>
    <row r="129" s="2" customFormat="1" ht="22.2" customHeight="1">
      <c r="A129" s="38"/>
      <c r="B129" s="39"/>
      <c r="C129" s="227" t="s">
        <v>85</v>
      </c>
      <c r="D129" s="227" t="s">
        <v>150</v>
      </c>
      <c r="E129" s="228" t="s">
        <v>531</v>
      </c>
      <c r="F129" s="229" t="s">
        <v>532</v>
      </c>
      <c r="G129" s="230" t="s">
        <v>168</v>
      </c>
      <c r="H129" s="231">
        <v>352.80000000000001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106</v>
      </c>
      <c r="AT129" s="239" t="s">
        <v>150</v>
      </c>
      <c r="AU129" s="239" t="s">
        <v>85</v>
      </c>
      <c r="AY129" s="17" t="s">
        <v>149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83</v>
      </c>
      <c r="BK129" s="240">
        <f>ROUND(I129*H129,2)</f>
        <v>0</v>
      </c>
      <c r="BL129" s="17" t="s">
        <v>106</v>
      </c>
      <c r="BM129" s="239" t="s">
        <v>533</v>
      </c>
    </row>
    <row r="130" s="14" customFormat="1">
      <c r="A130" s="14"/>
      <c r="B130" s="252"/>
      <c r="C130" s="253"/>
      <c r="D130" s="243" t="s">
        <v>154</v>
      </c>
      <c r="E130" s="254" t="s">
        <v>1</v>
      </c>
      <c r="F130" s="255" t="s">
        <v>534</v>
      </c>
      <c r="G130" s="253"/>
      <c r="H130" s="256">
        <v>352.80000000000001</v>
      </c>
      <c r="I130" s="257"/>
      <c r="J130" s="253"/>
      <c r="K130" s="253"/>
      <c r="L130" s="258"/>
      <c r="M130" s="259"/>
      <c r="N130" s="260"/>
      <c r="O130" s="260"/>
      <c r="P130" s="260"/>
      <c r="Q130" s="260"/>
      <c r="R130" s="260"/>
      <c r="S130" s="260"/>
      <c r="T130" s="26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2" t="s">
        <v>154</v>
      </c>
      <c r="AU130" s="262" t="s">
        <v>85</v>
      </c>
      <c r="AV130" s="14" t="s">
        <v>85</v>
      </c>
      <c r="AW130" s="14" t="s">
        <v>32</v>
      </c>
      <c r="AX130" s="14" t="s">
        <v>83</v>
      </c>
      <c r="AY130" s="262" t="s">
        <v>149</v>
      </c>
    </row>
    <row r="131" s="13" customFormat="1">
      <c r="A131" s="13"/>
      <c r="B131" s="241"/>
      <c r="C131" s="242"/>
      <c r="D131" s="243" t="s">
        <v>154</v>
      </c>
      <c r="E131" s="244" t="s">
        <v>1</v>
      </c>
      <c r="F131" s="245" t="s">
        <v>535</v>
      </c>
      <c r="G131" s="242"/>
      <c r="H131" s="244" t="s">
        <v>1</v>
      </c>
      <c r="I131" s="246"/>
      <c r="J131" s="242"/>
      <c r="K131" s="242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154</v>
      </c>
      <c r="AU131" s="251" t="s">
        <v>85</v>
      </c>
      <c r="AV131" s="13" t="s">
        <v>83</v>
      </c>
      <c r="AW131" s="13" t="s">
        <v>32</v>
      </c>
      <c r="AX131" s="13" t="s">
        <v>76</v>
      </c>
      <c r="AY131" s="251" t="s">
        <v>149</v>
      </c>
    </row>
    <row r="132" s="2" customFormat="1" ht="22.2" customHeight="1">
      <c r="A132" s="38"/>
      <c r="B132" s="39"/>
      <c r="C132" s="227" t="s">
        <v>103</v>
      </c>
      <c r="D132" s="227" t="s">
        <v>150</v>
      </c>
      <c r="E132" s="228" t="s">
        <v>179</v>
      </c>
      <c r="F132" s="229" t="s">
        <v>180</v>
      </c>
      <c r="G132" s="230" t="s">
        <v>168</v>
      </c>
      <c r="H132" s="231">
        <v>352.80000000000001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41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106</v>
      </c>
      <c r="AT132" s="239" t="s">
        <v>150</v>
      </c>
      <c r="AU132" s="239" t="s">
        <v>85</v>
      </c>
      <c r="AY132" s="17" t="s">
        <v>149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83</v>
      </c>
      <c r="BK132" s="240">
        <f>ROUND(I132*H132,2)</f>
        <v>0</v>
      </c>
      <c r="BL132" s="17" t="s">
        <v>106</v>
      </c>
      <c r="BM132" s="239" t="s">
        <v>536</v>
      </c>
    </row>
    <row r="133" s="14" customFormat="1">
      <c r="A133" s="14"/>
      <c r="B133" s="252"/>
      <c r="C133" s="253"/>
      <c r="D133" s="243" t="s">
        <v>154</v>
      </c>
      <c r="E133" s="254" t="s">
        <v>1</v>
      </c>
      <c r="F133" s="255" t="s">
        <v>534</v>
      </c>
      <c r="G133" s="253"/>
      <c r="H133" s="256">
        <v>352.80000000000001</v>
      </c>
      <c r="I133" s="257"/>
      <c r="J133" s="253"/>
      <c r="K133" s="253"/>
      <c r="L133" s="258"/>
      <c r="M133" s="259"/>
      <c r="N133" s="260"/>
      <c r="O133" s="260"/>
      <c r="P133" s="260"/>
      <c r="Q133" s="260"/>
      <c r="R133" s="260"/>
      <c r="S133" s="260"/>
      <c r="T133" s="26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2" t="s">
        <v>154</v>
      </c>
      <c r="AU133" s="262" t="s">
        <v>85</v>
      </c>
      <c r="AV133" s="14" t="s">
        <v>85</v>
      </c>
      <c r="AW133" s="14" t="s">
        <v>32</v>
      </c>
      <c r="AX133" s="14" t="s">
        <v>83</v>
      </c>
      <c r="AY133" s="262" t="s">
        <v>149</v>
      </c>
    </row>
    <row r="134" s="13" customFormat="1">
      <c r="A134" s="13"/>
      <c r="B134" s="241"/>
      <c r="C134" s="242"/>
      <c r="D134" s="243" t="s">
        <v>154</v>
      </c>
      <c r="E134" s="244" t="s">
        <v>1</v>
      </c>
      <c r="F134" s="245" t="s">
        <v>537</v>
      </c>
      <c r="G134" s="242"/>
      <c r="H134" s="244" t="s">
        <v>1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154</v>
      </c>
      <c r="AU134" s="251" t="s">
        <v>85</v>
      </c>
      <c r="AV134" s="13" t="s">
        <v>83</v>
      </c>
      <c r="AW134" s="13" t="s">
        <v>32</v>
      </c>
      <c r="AX134" s="13" t="s">
        <v>76</v>
      </c>
      <c r="AY134" s="251" t="s">
        <v>149</v>
      </c>
    </row>
    <row r="135" s="2" customFormat="1" ht="14.4" customHeight="1">
      <c r="A135" s="38"/>
      <c r="B135" s="39"/>
      <c r="C135" s="227" t="s">
        <v>106</v>
      </c>
      <c r="D135" s="227" t="s">
        <v>150</v>
      </c>
      <c r="E135" s="228" t="s">
        <v>538</v>
      </c>
      <c r="F135" s="229" t="s">
        <v>539</v>
      </c>
      <c r="G135" s="230" t="s">
        <v>168</v>
      </c>
      <c r="H135" s="231">
        <v>194.03999999999999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41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106</v>
      </c>
      <c r="AT135" s="239" t="s">
        <v>150</v>
      </c>
      <c r="AU135" s="239" t="s">
        <v>85</v>
      </c>
      <c r="AY135" s="17" t="s">
        <v>149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83</v>
      </c>
      <c r="BK135" s="240">
        <f>ROUND(I135*H135,2)</f>
        <v>0</v>
      </c>
      <c r="BL135" s="17" t="s">
        <v>106</v>
      </c>
      <c r="BM135" s="239" t="s">
        <v>540</v>
      </c>
    </row>
    <row r="136" s="13" customFormat="1">
      <c r="A136" s="13"/>
      <c r="B136" s="241"/>
      <c r="C136" s="242"/>
      <c r="D136" s="243" t="s">
        <v>154</v>
      </c>
      <c r="E136" s="244" t="s">
        <v>1</v>
      </c>
      <c r="F136" s="245" t="s">
        <v>541</v>
      </c>
      <c r="G136" s="242"/>
      <c r="H136" s="244" t="s">
        <v>1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154</v>
      </c>
      <c r="AU136" s="251" t="s">
        <v>85</v>
      </c>
      <c r="AV136" s="13" t="s">
        <v>83</v>
      </c>
      <c r="AW136" s="13" t="s">
        <v>32</v>
      </c>
      <c r="AX136" s="13" t="s">
        <v>76</v>
      </c>
      <c r="AY136" s="251" t="s">
        <v>149</v>
      </c>
    </row>
    <row r="137" s="14" customFormat="1">
      <c r="A137" s="14"/>
      <c r="B137" s="252"/>
      <c r="C137" s="253"/>
      <c r="D137" s="243" t="s">
        <v>154</v>
      </c>
      <c r="E137" s="254" t="s">
        <v>1</v>
      </c>
      <c r="F137" s="255" t="s">
        <v>542</v>
      </c>
      <c r="G137" s="253"/>
      <c r="H137" s="256">
        <v>194.03999999999999</v>
      </c>
      <c r="I137" s="257"/>
      <c r="J137" s="253"/>
      <c r="K137" s="253"/>
      <c r="L137" s="258"/>
      <c r="M137" s="259"/>
      <c r="N137" s="260"/>
      <c r="O137" s="260"/>
      <c r="P137" s="260"/>
      <c r="Q137" s="260"/>
      <c r="R137" s="260"/>
      <c r="S137" s="260"/>
      <c r="T137" s="26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2" t="s">
        <v>154</v>
      </c>
      <c r="AU137" s="262" t="s">
        <v>85</v>
      </c>
      <c r="AV137" s="14" t="s">
        <v>85</v>
      </c>
      <c r="AW137" s="14" t="s">
        <v>32</v>
      </c>
      <c r="AX137" s="14" t="s">
        <v>83</v>
      </c>
      <c r="AY137" s="262" t="s">
        <v>149</v>
      </c>
    </row>
    <row r="138" s="2" customFormat="1" ht="22.2" customHeight="1">
      <c r="A138" s="38"/>
      <c r="B138" s="39"/>
      <c r="C138" s="227" t="s">
        <v>172</v>
      </c>
      <c r="D138" s="227" t="s">
        <v>150</v>
      </c>
      <c r="E138" s="228" t="s">
        <v>376</v>
      </c>
      <c r="F138" s="229" t="s">
        <v>377</v>
      </c>
      <c r="G138" s="230" t="s">
        <v>168</v>
      </c>
      <c r="H138" s="231">
        <v>194.03999999999999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106</v>
      </c>
      <c r="AT138" s="239" t="s">
        <v>150</v>
      </c>
      <c r="AU138" s="239" t="s">
        <v>85</v>
      </c>
      <c r="AY138" s="17" t="s">
        <v>149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83</v>
      </c>
      <c r="BK138" s="240">
        <f>ROUND(I138*H138,2)</f>
        <v>0</v>
      </c>
      <c r="BL138" s="17" t="s">
        <v>106</v>
      </c>
      <c r="BM138" s="239" t="s">
        <v>543</v>
      </c>
    </row>
    <row r="139" s="13" customFormat="1">
      <c r="A139" s="13"/>
      <c r="B139" s="241"/>
      <c r="C139" s="242"/>
      <c r="D139" s="243" t="s">
        <v>154</v>
      </c>
      <c r="E139" s="244" t="s">
        <v>1</v>
      </c>
      <c r="F139" s="245" t="s">
        <v>544</v>
      </c>
      <c r="G139" s="242"/>
      <c r="H139" s="244" t="s">
        <v>1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154</v>
      </c>
      <c r="AU139" s="251" t="s">
        <v>85</v>
      </c>
      <c r="AV139" s="13" t="s">
        <v>83</v>
      </c>
      <c r="AW139" s="13" t="s">
        <v>32</v>
      </c>
      <c r="AX139" s="13" t="s">
        <v>76</v>
      </c>
      <c r="AY139" s="251" t="s">
        <v>149</v>
      </c>
    </row>
    <row r="140" s="14" customFormat="1">
      <c r="A140" s="14"/>
      <c r="B140" s="252"/>
      <c r="C140" s="253"/>
      <c r="D140" s="243" t="s">
        <v>154</v>
      </c>
      <c r="E140" s="254" t="s">
        <v>1</v>
      </c>
      <c r="F140" s="255" t="s">
        <v>542</v>
      </c>
      <c r="G140" s="253"/>
      <c r="H140" s="256">
        <v>194.03999999999999</v>
      </c>
      <c r="I140" s="257"/>
      <c r="J140" s="253"/>
      <c r="K140" s="253"/>
      <c r="L140" s="258"/>
      <c r="M140" s="295"/>
      <c r="N140" s="296"/>
      <c r="O140" s="296"/>
      <c r="P140" s="296"/>
      <c r="Q140" s="296"/>
      <c r="R140" s="296"/>
      <c r="S140" s="296"/>
      <c r="T140" s="29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2" t="s">
        <v>154</v>
      </c>
      <c r="AU140" s="262" t="s">
        <v>85</v>
      </c>
      <c r="AV140" s="14" t="s">
        <v>85</v>
      </c>
      <c r="AW140" s="14" t="s">
        <v>32</v>
      </c>
      <c r="AX140" s="14" t="s">
        <v>83</v>
      </c>
      <c r="AY140" s="262" t="s">
        <v>149</v>
      </c>
    </row>
    <row r="141" s="2" customFormat="1" ht="6.96" customHeight="1">
      <c r="A141" s="38"/>
      <c r="B141" s="66"/>
      <c r="C141" s="67"/>
      <c r="D141" s="67"/>
      <c r="E141" s="67"/>
      <c r="F141" s="67"/>
      <c r="G141" s="67"/>
      <c r="H141" s="67"/>
      <c r="I141" s="67"/>
      <c r="J141" s="67"/>
      <c r="K141" s="67"/>
      <c r="L141" s="44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sheetProtection sheet="1" autoFilter="0" formatColumns="0" formatRows="0" objects="1" scenarios="1" spinCount="100000" saltValue="DUsPW67cT54kOf1nMQmkQR6m9WGQEa6V1jIIzubgl7vkXQpsnti2MIL+z6ytqiJ7o6pya7ie4847HY7Q8kzRbg==" hashValue="+gQw+5JWUIx9LFjn9dOwry+K54/z16/tpLLJYQ2Quq2oQQSRAYmPBpo0gsJFwQ6fAfESit41TSv6VMQW2eJMNg==" algorithmName="SHA-512" password="CC35"/>
  <autoFilter ref="C121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4.4" customHeight="1">
      <c r="A9" s="38"/>
      <c r="B9" s="44"/>
      <c r="C9" s="38"/>
      <c r="D9" s="38"/>
      <c r="E9" s="151" t="s">
        <v>520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5.6" customHeight="1">
      <c r="A11" s="38"/>
      <c r="B11" s="44"/>
      <c r="C11" s="38"/>
      <c r="D11" s="38"/>
      <c r="E11" s="152" t="s">
        <v>545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15. 5. 2023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>Město Zruč nad Sázavou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>VDG Projektování s.r.o.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4.4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ROUND(J129,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ROUND((SUM(BE129:BE201)),  2)</f>
        <v>0</v>
      </c>
      <c r="G35" s="38"/>
      <c r="H35" s="38"/>
      <c r="I35" s="164">
        <v>0.20999999999999999</v>
      </c>
      <c r="J35" s="163">
        <f>ROUND(((SUM(BE129:BE201))*I35),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ROUND((SUM(BF129:BF201)),  2)</f>
        <v>0</v>
      </c>
      <c r="G36" s="38"/>
      <c r="H36" s="38"/>
      <c r="I36" s="164">
        <v>0.12</v>
      </c>
      <c r="J36" s="163">
        <f>ROUND(((SUM(BF129:BF201))*I36),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ROUND((SUM(BG129:BG201)),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ROUND((SUM(BH129:BH201)),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ROUND((SUM(BI129:BI201)),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4.4" customHeight="1">
      <c r="A87" s="38"/>
      <c r="B87" s="39"/>
      <c r="C87" s="40"/>
      <c r="D87" s="40"/>
      <c r="E87" s="183" t="s">
        <v>520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6" customHeight="1">
      <c r="A89" s="38"/>
      <c r="B89" s="39"/>
      <c r="C89" s="40"/>
      <c r="D89" s="40"/>
      <c r="E89" s="76" t="str">
        <f>E11</f>
        <v>03 - Veřejné osvětlení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Zruč nad Sázavou</v>
      </c>
      <c r="G91" s="40"/>
      <c r="H91" s="40"/>
      <c r="I91" s="32" t="s">
        <v>22</v>
      </c>
      <c r="J91" s="79" t="str">
        <f>IF(J14="","",J14)</f>
        <v>15. 5. 2023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6.4" customHeight="1">
      <c r="A93" s="38"/>
      <c r="B93" s="39"/>
      <c r="C93" s="32" t="s">
        <v>24</v>
      </c>
      <c r="D93" s="40"/>
      <c r="E93" s="40"/>
      <c r="F93" s="27" t="str">
        <f>E17</f>
        <v>Město Zruč nad Sázavou</v>
      </c>
      <c r="G93" s="40"/>
      <c r="H93" s="40"/>
      <c r="I93" s="32" t="s">
        <v>30</v>
      </c>
      <c r="J93" s="36" t="str">
        <f>E23</f>
        <v>VDG Projektování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6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Vítězslav Pavel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126</v>
      </c>
      <c r="D96" s="185"/>
      <c r="E96" s="185"/>
      <c r="F96" s="185"/>
      <c r="G96" s="185"/>
      <c r="H96" s="185"/>
      <c r="I96" s="185"/>
      <c r="J96" s="186" t="s">
        <v>127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128</v>
      </c>
      <c r="D98" s="40"/>
      <c r="E98" s="40"/>
      <c r="F98" s="40"/>
      <c r="G98" s="40"/>
      <c r="H98" s="40"/>
      <c r="I98" s="40"/>
      <c r="J98" s="110">
        <f>J129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129</v>
      </c>
    </row>
    <row r="99" s="9" customFormat="1" ht="24.96" customHeight="1">
      <c r="A99" s="9"/>
      <c r="B99" s="188"/>
      <c r="C99" s="189"/>
      <c r="D99" s="190" t="s">
        <v>546</v>
      </c>
      <c r="E99" s="191"/>
      <c r="F99" s="191"/>
      <c r="G99" s="191"/>
      <c r="H99" s="191"/>
      <c r="I99" s="191"/>
      <c r="J99" s="192">
        <f>J130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8"/>
      <c r="C100" s="189"/>
      <c r="D100" s="190" t="s">
        <v>547</v>
      </c>
      <c r="E100" s="191"/>
      <c r="F100" s="191"/>
      <c r="G100" s="191"/>
      <c r="H100" s="191"/>
      <c r="I100" s="191"/>
      <c r="J100" s="192">
        <f>J150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8"/>
      <c r="C101" s="189"/>
      <c r="D101" s="190" t="s">
        <v>130</v>
      </c>
      <c r="E101" s="191"/>
      <c r="F101" s="191"/>
      <c r="G101" s="191"/>
      <c r="H101" s="191"/>
      <c r="I101" s="191"/>
      <c r="J101" s="192">
        <f>J156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4"/>
      <c r="C102" s="133"/>
      <c r="D102" s="195" t="s">
        <v>386</v>
      </c>
      <c r="E102" s="196"/>
      <c r="F102" s="196"/>
      <c r="G102" s="196"/>
      <c r="H102" s="196"/>
      <c r="I102" s="196"/>
      <c r="J102" s="197">
        <f>J157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548</v>
      </c>
      <c r="E103" s="196"/>
      <c r="F103" s="196"/>
      <c r="G103" s="196"/>
      <c r="H103" s="196"/>
      <c r="I103" s="196"/>
      <c r="J103" s="197">
        <f>J165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549</v>
      </c>
      <c r="E104" s="196"/>
      <c r="F104" s="196"/>
      <c r="G104" s="196"/>
      <c r="H104" s="196"/>
      <c r="I104" s="196"/>
      <c r="J104" s="197">
        <f>J169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387</v>
      </c>
      <c r="E105" s="196"/>
      <c r="F105" s="196"/>
      <c r="G105" s="196"/>
      <c r="H105" s="196"/>
      <c r="I105" s="196"/>
      <c r="J105" s="197">
        <f>J173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8"/>
      <c r="C106" s="189"/>
      <c r="D106" s="190" t="s">
        <v>550</v>
      </c>
      <c r="E106" s="191"/>
      <c r="F106" s="191"/>
      <c r="G106" s="191"/>
      <c r="H106" s="191"/>
      <c r="I106" s="191"/>
      <c r="J106" s="192">
        <f>J178</f>
        <v>0</v>
      </c>
      <c r="K106" s="189"/>
      <c r="L106" s="19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4"/>
      <c r="C107" s="133"/>
      <c r="D107" s="195" t="s">
        <v>551</v>
      </c>
      <c r="E107" s="196"/>
      <c r="F107" s="196"/>
      <c r="G107" s="196"/>
      <c r="H107" s="196"/>
      <c r="I107" s="196"/>
      <c r="J107" s="197">
        <f>J179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134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4.4" customHeight="1">
      <c r="A117" s="38"/>
      <c r="B117" s="39"/>
      <c r="C117" s="40"/>
      <c r="D117" s="40"/>
      <c r="E117" s="183" t="str">
        <f>E7</f>
        <v>Rekonstrukce ulice Pod Vysílačem ve Zruči nad Sázavou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1"/>
      <c r="C118" s="32" t="s">
        <v>121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4.4" customHeight="1">
      <c r="A119" s="38"/>
      <c r="B119" s="39"/>
      <c r="C119" s="40"/>
      <c r="D119" s="40"/>
      <c r="E119" s="183" t="s">
        <v>520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123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6" customHeight="1">
      <c r="A121" s="38"/>
      <c r="B121" s="39"/>
      <c r="C121" s="40"/>
      <c r="D121" s="40"/>
      <c r="E121" s="76" t="str">
        <f>E11</f>
        <v>03 - Veřejné osvětlení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F14</f>
        <v>Zruč nad Sázavou</v>
      </c>
      <c r="G123" s="40"/>
      <c r="H123" s="40"/>
      <c r="I123" s="32" t="s">
        <v>22</v>
      </c>
      <c r="J123" s="79" t="str">
        <f>IF(J14="","",J14)</f>
        <v>15. 5. 2023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6.4" customHeight="1">
      <c r="A125" s="38"/>
      <c r="B125" s="39"/>
      <c r="C125" s="32" t="s">
        <v>24</v>
      </c>
      <c r="D125" s="40"/>
      <c r="E125" s="40"/>
      <c r="F125" s="27" t="str">
        <f>E17</f>
        <v>Město Zruč nad Sázavou</v>
      </c>
      <c r="G125" s="40"/>
      <c r="H125" s="40"/>
      <c r="I125" s="32" t="s">
        <v>30</v>
      </c>
      <c r="J125" s="36" t="str">
        <f>E23</f>
        <v>VDG Projektování s.r.o.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6" customHeight="1">
      <c r="A126" s="38"/>
      <c r="B126" s="39"/>
      <c r="C126" s="32" t="s">
        <v>28</v>
      </c>
      <c r="D126" s="40"/>
      <c r="E126" s="40"/>
      <c r="F126" s="27" t="str">
        <f>IF(E20="","",E20)</f>
        <v>Vyplň údaj</v>
      </c>
      <c r="G126" s="40"/>
      <c r="H126" s="40"/>
      <c r="I126" s="32" t="s">
        <v>33</v>
      </c>
      <c r="J126" s="36" t="str">
        <f>E26</f>
        <v>Ing. Vítězslav Pavel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9"/>
      <c r="B128" s="200"/>
      <c r="C128" s="201" t="s">
        <v>135</v>
      </c>
      <c r="D128" s="202" t="s">
        <v>61</v>
      </c>
      <c r="E128" s="202" t="s">
        <v>57</v>
      </c>
      <c r="F128" s="202" t="s">
        <v>58</v>
      </c>
      <c r="G128" s="202" t="s">
        <v>136</v>
      </c>
      <c r="H128" s="202" t="s">
        <v>137</v>
      </c>
      <c r="I128" s="202" t="s">
        <v>138</v>
      </c>
      <c r="J128" s="203" t="s">
        <v>127</v>
      </c>
      <c r="K128" s="204" t="s">
        <v>139</v>
      </c>
      <c r="L128" s="205"/>
      <c r="M128" s="100" t="s">
        <v>1</v>
      </c>
      <c r="N128" s="101" t="s">
        <v>40</v>
      </c>
      <c r="O128" s="101" t="s">
        <v>140</v>
      </c>
      <c r="P128" s="101" t="s">
        <v>141</v>
      </c>
      <c r="Q128" s="101" t="s">
        <v>142</v>
      </c>
      <c r="R128" s="101" t="s">
        <v>143</v>
      </c>
      <c r="S128" s="101" t="s">
        <v>144</v>
      </c>
      <c r="T128" s="102" t="s">
        <v>145</v>
      </c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</row>
    <row r="129" s="2" customFormat="1" ht="22.8" customHeight="1">
      <c r="A129" s="38"/>
      <c r="B129" s="39"/>
      <c r="C129" s="107" t="s">
        <v>146</v>
      </c>
      <c r="D129" s="40"/>
      <c r="E129" s="40"/>
      <c r="F129" s="40"/>
      <c r="G129" s="40"/>
      <c r="H129" s="40"/>
      <c r="I129" s="40"/>
      <c r="J129" s="206">
        <f>BK129</f>
        <v>0</v>
      </c>
      <c r="K129" s="40"/>
      <c r="L129" s="44"/>
      <c r="M129" s="103"/>
      <c r="N129" s="207"/>
      <c r="O129" s="104"/>
      <c r="P129" s="208">
        <f>P130+P150+P156+P178</f>
        <v>0</v>
      </c>
      <c r="Q129" s="104"/>
      <c r="R129" s="208">
        <f>R130+R150+R156+R178</f>
        <v>97.694630000000018</v>
      </c>
      <c r="S129" s="104"/>
      <c r="T129" s="209">
        <f>T130+T150+T156+T178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75</v>
      </c>
      <c r="AU129" s="17" t="s">
        <v>129</v>
      </c>
      <c r="BK129" s="210">
        <f>BK130+BK150+BK156+BK178</f>
        <v>0</v>
      </c>
    </row>
    <row r="130" s="12" customFormat="1" ht="25.92" customHeight="1">
      <c r="A130" s="12"/>
      <c r="B130" s="211"/>
      <c r="C130" s="212"/>
      <c r="D130" s="213" t="s">
        <v>75</v>
      </c>
      <c r="E130" s="214" t="s">
        <v>552</v>
      </c>
      <c r="F130" s="214" t="s">
        <v>553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SUM(P131:P149)</f>
        <v>0</v>
      </c>
      <c r="Q130" s="219"/>
      <c r="R130" s="220">
        <f>SUM(R131:R149)</f>
        <v>77.837550000000007</v>
      </c>
      <c r="S130" s="219"/>
      <c r="T130" s="221">
        <f>SUM(T131:T149)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83</v>
      </c>
      <c r="AT130" s="223" t="s">
        <v>75</v>
      </c>
      <c r="AU130" s="223" t="s">
        <v>76</v>
      </c>
      <c r="AY130" s="222" t="s">
        <v>149</v>
      </c>
      <c r="BK130" s="224">
        <f>SUM(BK131:BK149)</f>
        <v>0</v>
      </c>
    </row>
    <row r="131" s="2" customFormat="1" ht="22.2" customHeight="1">
      <c r="A131" s="38"/>
      <c r="B131" s="39"/>
      <c r="C131" s="227" t="s">
        <v>83</v>
      </c>
      <c r="D131" s="227" t="s">
        <v>150</v>
      </c>
      <c r="E131" s="228" t="s">
        <v>554</v>
      </c>
      <c r="F131" s="229" t="s">
        <v>555</v>
      </c>
      <c r="G131" s="230" t="s">
        <v>168</v>
      </c>
      <c r="H131" s="231">
        <v>44.100000000000001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41</v>
      </c>
      <c r="O131" s="91"/>
      <c r="P131" s="237">
        <f>O131*H131</f>
        <v>0</v>
      </c>
      <c r="Q131" s="237">
        <v>1.7535000000000001</v>
      </c>
      <c r="R131" s="237">
        <f>Q131*H131</f>
        <v>77.329350000000005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106</v>
      </c>
      <c r="AT131" s="239" t="s">
        <v>150</v>
      </c>
      <c r="AU131" s="239" t="s">
        <v>83</v>
      </c>
      <c r="AY131" s="17" t="s">
        <v>149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83</v>
      </c>
      <c r="BK131" s="240">
        <f>ROUND(I131*H131,2)</f>
        <v>0</v>
      </c>
      <c r="BL131" s="17" t="s">
        <v>106</v>
      </c>
      <c r="BM131" s="239" t="s">
        <v>556</v>
      </c>
    </row>
    <row r="132" s="14" customFormat="1">
      <c r="A132" s="14"/>
      <c r="B132" s="252"/>
      <c r="C132" s="253"/>
      <c r="D132" s="243" t="s">
        <v>154</v>
      </c>
      <c r="E132" s="254" t="s">
        <v>1</v>
      </c>
      <c r="F132" s="255" t="s">
        <v>557</v>
      </c>
      <c r="G132" s="253"/>
      <c r="H132" s="256">
        <v>44.100000000000001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2" t="s">
        <v>154</v>
      </c>
      <c r="AU132" s="262" t="s">
        <v>83</v>
      </c>
      <c r="AV132" s="14" t="s">
        <v>85</v>
      </c>
      <c r="AW132" s="14" t="s">
        <v>32</v>
      </c>
      <c r="AX132" s="14" t="s">
        <v>83</v>
      </c>
      <c r="AY132" s="262" t="s">
        <v>149</v>
      </c>
    </row>
    <row r="133" s="13" customFormat="1">
      <c r="A133" s="13"/>
      <c r="B133" s="241"/>
      <c r="C133" s="242"/>
      <c r="D133" s="243" t="s">
        <v>154</v>
      </c>
      <c r="E133" s="244" t="s">
        <v>1</v>
      </c>
      <c r="F133" s="245" t="s">
        <v>558</v>
      </c>
      <c r="G133" s="242"/>
      <c r="H133" s="244" t="s">
        <v>1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154</v>
      </c>
      <c r="AU133" s="251" t="s">
        <v>83</v>
      </c>
      <c r="AV133" s="13" t="s">
        <v>83</v>
      </c>
      <c r="AW133" s="13" t="s">
        <v>32</v>
      </c>
      <c r="AX133" s="13" t="s">
        <v>76</v>
      </c>
      <c r="AY133" s="251" t="s">
        <v>149</v>
      </c>
    </row>
    <row r="134" s="2" customFormat="1" ht="14.4" customHeight="1">
      <c r="A134" s="38"/>
      <c r="B134" s="39"/>
      <c r="C134" s="263" t="s">
        <v>85</v>
      </c>
      <c r="D134" s="263" t="s">
        <v>192</v>
      </c>
      <c r="E134" s="264" t="s">
        <v>559</v>
      </c>
      <c r="F134" s="265" t="s">
        <v>560</v>
      </c>
      <c r="G134" s="266" t="s">
        <v>308</v>
      </c>
      <c r="H134" s="267">
        <v>7</v>
      </c>
      <c r="I134" s="268"/>
      <c r="J134" s="269">
        <f>ROUND(I134*H134,2)</f>
        <v>0</v>
      </c>
      <c r="K134" s="270"/>
      <c r="L134" s="271"/>
      <c r="M134" s="272" t="s">
        <v>1</v>
      </c>
      <c r="N134" s="273" t="s">
        <v>41</v>
      </c>
      <c r="O134" s="91"/>
      <c r="P134" s="237">
        <f>O134*H134</f>
        <v>0</v>
      </c>
      <c r="Q134" s="237">
        <v>0.062</v>
      </c>
      <c r="R134" s="237">
        <f>Q134*H134</f>
        <v>0.434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191</v>
      </c>
      <c r="AT134" s="239" t="s">
        <v>192</v>
      </c>
      <c r="AU134" s="239" t="s">
        <v>83</v>
      </c>
      <c r="AY134" s="17" t="s">
        <v>149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83</v>
      </c>
      <c r="BK134" s="240">
        <f>ROUND(I134*H134,2)</f>
        <v>0</v>
      </c>
      <c r="BL134" s="17" t="s">
        <v>106</v>
      </c>
      <c r="BM134" s="239" t="s">
        <v>561</v>
      </c>
    </row>
    <row r="135" s="14" customFormat="1">
      <c r="A135" s="14"/>
      <c r="B135" s="252"/>
      <c r="C135" s="253"/>
      <c r="D135" s="243" t="s">
        <v>154</v>
      </c>
      <c r="E135" s="254" t="s">
        <v>1</v>
      </c>
      <c r="F135" s="255" t="s">
        <v>183</v>
      </c>
      <c r="G135" s="253"/>
      <c r="H135" s="256">
        <v>7</v>
      </c>
      <c r="I135" s="257"/>
      <c r="J135" s="253"/>
      <c r="K135" s="253"/>
      <c r="L135" s="258"/>
      <c r="M135" s="259"/>
      <c r="N135" s="260"/>
      <c r="O135" s="260"/>
      <c r="P135" s="260"/>
      <c r="Q135" s="260"/>
      <c r="R135" s="260"/>
      <c r="S135" s="260"/>
      <c r="T135" s="26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2" t="s">
        <v>154</v>
      </c>
      <c r="AU135" s="262" t="s">
        <v>83</v>
      </c>
      <c r="AV135" s="14" t="s">
        <v>85</v>
      </c>
      <c r="AW135" s="14" t="s">
        <v>32</v>
      </c>
      <c r="AX135" s="14" t="s">
        <v>83</v>
      </c>
      <c r="AY135" s="262" t="s">
        <v>149</v>
      </c>
    </row>
    <row r="136" s="13" customFormat="1">
      <c r="A136" s="13"/>
      <c r="B136" s="241"/>
      <c r="C136" s="242"/>
      <c r="D136" s="243" t="s">
        <v>154</v>
      </c>
      <c r="E136" s="244" t="s">
        <v>1</v>
      </c>
      <c r="F136" s="245" t="s">
        <v>562</v>
      </c>
      <c r="G136" s="242"/>
      <c r="H136" s="244" t="s">
        <v>1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154</v>
      </c>
      <c r="AU136" s="251" t="s">
        <v>83</v>
      </c>
      <c r="AV136" s="13" t="s">
        <v>83</v>
      </c>
      <c r="AW136" s="13" t="s">
        <v>32</v>
      </c>
      <c r="AX136" s="13" t="s">
        <v>76</v>
      </c>
      <c r="AY136" s="251" t="s">
        <v>149</v>
      </c>
    </row>
    <row r="137" s="2" customFormat="1" ht="22.2" customHeight="1">
      <c r="A137" s="38"/>
      <c r="B137" s="39"/>
      <c r="C137" s="263" t="s">
        <v>103</v>
      </c>
      <c r="D137" s="263" t="s">
        <v>192</v>
      </c>
      <c r="E137" s="264" t="s">
        <v>563</v>
      </c>
      <c r="F137" s="265" t="s">
        <v>564</v>
      </c>
      <c r="G137" s="266" t="s">
        <v>308</v>
      </c>
      <c r="H137" s="267">
        <v>7</v>
      </c>
      <c r="I137" s="268"/>
      <c r="J137" s="269">
        <f>ROUND(I137*H137,2)</f>
        <v>0</v>
      </c>
      <c r="K137" s="270"/>
      <c r="L137" s="271"/>
      <c r="M137" s="272" t="s">
        <v>1</v>
      </c>
      <c r="N137" s="273" t="s">
        <v>41</v>
      </c>
      <c r="O137" s="91"/>
      <c r="P137" s="237">
        <f>O137*H137</f>
        <v>0</v>
      </c>
      <c r="Q137" s="237">
        <v>0.0030000000000000001</v>
      </c>
      <c r="R137" s="237">
        <f>Q137*H137</f>
        <v>0.021000000000000001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191</v>
      </c>
      <c r="AT137" s="239" t="s">
        <v>192</v>
      </c>
      <c r="AU137" s="239" t="s">
        <v>83</v>
      </c>
      <c r="AY137" s="17" t="s">
        <v>149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83</v>
      </c>
      <c r="BK137" s="240">
        <f>ROUND(I137*H137,2)</f>
        <v>0</v>
      </c>
      <c r="BL137" s="17" t="s">
        <v>106</v>
      </c>
      <c r="BM137" s="239" t="s">
        <v>565</v>
      </c>
    </row>
    <row r="138" s="2" customFormat="1" ht="14.4" customHeight="1">
      <c r="A138" s="38"/>
      <c r="B138" s="39"/>
      <c r="C138" s="263" t="s">
        <v>106</v>
      </c>
      <c r="D138" s="263" t="s">
        <v>192</v>
      </c>
      <c r="E138" s="264" t="s">
        <v>566</v>
      </c>
      <c r="F138" s="265" t="s">
        <v>567</v>
      </c>
      <c r="G138" s="266" t="s">
        <v>568</v>
      </c>
      <c r="H138" s="267">
        <v>7</v>
      </c>
      <c r="I138" s="268"/>
      <c r="J138" s="269">
        <f>ROUND(I138*H138,2)</f>
        <v>0</v>
      </c>
      <c r="K138" s="270"/>
      <c r="L138" s="271"/>
      <c r="M138" s="272" t="s">
        <v>1</v>
      </c>
      <c r="N138" s="273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191</v>
      </c>
      <c r="AT138" s="239" t="s">
        <v>192</v>
      </c>
      <c r="AU138" s="239" t="s">
        <v>83</v>
      </c>
      <c r="AY138" s="17" t="s">
        <v>149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83</v>
      </c>
      <c r="BK138" s="240">
        <f>ROUND(I138*H138,2)</f>
        <v>0</v>
      </c>
      <c r="BL138" s="17" t="s">
        <v>106</v>
      </c>
      <c r="BM138" s="239" t="s">
        <v>569</v>
      </c>
    </row>
    <row r="139" s="13" customFormat="1">
      <c r="A139" s="13"/>
      <c r="B139" s="241"/>
      <c r="C139" s="242"/>
      <c r="D139" s="243" t="s">
        <v>154</v>
      </c>
      <c r="E139" s="244" t="s">
        <v>1</v>
      </c>
      <c r="F139" s="245" t="s">
        <v>570</v>
      </c>
      <c r="G139" s="242"/>
      <c r="H139" s="244" t="s">
        <v>1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154</v>
      </c>
      <c r="AU139" s="251" t="s">
        <v>83</v>
      </c>
      <c r="AV139" s="13" t="s">
        <v>83</v>
      </c>
      <c r="AW139" s="13" t="s">
        <v>32</v>
      </c>
      <c r="AX139" s="13" t="s">
        <v>76</v>
      </c>
      <c r="AY139" s="251" t="s">
        <v>149</v>
      </c>
    </row>
    <row r="140" s="13" customFormat="1">
      <c r="A140" s="13"/>
      <c r="B140" s="241"/>
      <c r="C140" s="242"/>
      <c r="D140" s="243" t="s">
        <v>154</v>
      </c>
      <c r="E140" s="244" t="s">
        <v>1</v>
      </c>
      <c r="F140" s="245" t="s">
        <v>571</v>
      </c>
      <c r="G140" s="242"/>
      <c r="H140" s="244" t="s">
        <v>1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154</v>
      </c>
      <c r="AU140" s="251" t="s">
        <v>83</v>
      </c>
      <c r="AV140" s="13" t="s">
        <v>83</v>
      </c>
      <c r="AW140" s="13" t="s">
        <v>32</v>
      </c>
      <c r="AX140" s="13" t="s">
        <v>76</v>
      </c>
      <c r="AY140" s="251" t="s">
        <v>149</v>
      </c>
    </row>
    <row r="141" s="13" customFormat="1">
      <c r="A141" s="13"/>
      <c r="B141" s="241"/>
      <c r="C141" s="242"/>
      <c r="D141" s="243" t="s">
        <v>154</v>
      </c>
      <c r="E141" s="244" t="s">
        <v>1</v>
      </c>
      <c r="F141" s="245" t="s">
        <v>572</v>
      </c>
      <c r="G141" s="242"/>
      <c r="H141" s="244" t="s">
        <v>1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154</v>
      </c>
      <c r="AU141" s="251" t="s">
        <v>83</v>
      </c>
      <c r="AV141" s="13" t="s">
        <v>83</v>
      </c>
      <c r="AW141" s="13" t="s">
        <v>32</v>
      </c>
      <c r="AX141" s="13" t="s">
        <v>76</v>
      </c>
      <c r="AY141" s="251" t="s">
        <v>149</v>
      </c>
    </row>
    <row r="142" s="14" customFormat="1">
      <c r="A142" s="14"/>
      <c r="B142" s="252"/>
      <c r="C142" s="253"/>
      <c r="D142" s="243" t="s">
        <v>154</v>
      </c>
      <c r="E142" s="254" t="s">
        <v>1</v>
      </c>
      <c r="F142" s="255" t="s">
        <v>183</v>
      </c>
      <c r="G142" s="253"/>
      <c r="H142" s="256">
        <v>7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2" t="s">
        <v>154</v>
      </c>
      <c r="AU142" s="262" t="s">
        <v>83</v>
      </c>
      <c r="AV142" s="14" t="s">
        <v>85</v>
      </c>
      <c r="AW142" s="14" t="s">
        <v>32</v>
      </c>
      <c r="AX142" s="14" t="s">
        <v>83</v>
      </c>
      <c r="AY142" s="262" t="s">
        <v>149</v>
      </c>
    </row>
    <row r="143" s="2" customFormat="1" ht="14.4" customHeight="1">
      <c r="A143" s="38"/>
      <c r="B143" s="39"/>
      <c r="C143" s="227" t="s">
        <v>172</v>
      </c>
      <c r="D143" s="227" t="s">
        <v>150</v>
      </c>
      <c r="E143" s="228" t="s">
        <v>573</v>
      </c>
      <c r="F143" s="229" t="s">
        <v>574</v>
      </c>
      <c r="G143" s="230" t="s">
        <v>308</v>
      </c>
      <c r="H143" s="231">
        <v>7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41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451</v>
      </c>
      <c r="AT143" s="239" t="s">
        <v>150</v>
      </c>
      <c r="AU143" s="239" t="s">
        <v>83</v>
      </c>
      <c r="AY143" s="17" t="s">
        <v>149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83</v>
      </c>
      <c r="BK143" s="240">
        <f>ROUND(I143*H143,2)</f>
        <v>0</v>
      </c>
      <c r="BL143" s="17" t="s">
        <v>451</v>
      </c>
      <c r="BM143" s="239" t="s">
        <v>575</v>
      </c>
    </row>
    <row r="144" s="14" customFormat="1">
      <c r="A144" s="14"/>
      <c r="B144" s="252"/>
      <c r="C144" s="253"/>
      <c r="D144" s="243" t="s">
        <v>154</v>
      </c>
      <c r="E144" s="254" t="s">
        <v>1</v>
      </c>
      <c r="F144" s="255" t="s">
        <v>183</v>
      </c>
      <c r="G144" s="253"/>
      <c r="H144" s="256">
        <v>7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154</v>
      </c>
      <c r="AU144" s="262" t="s">
        <v>83</v>
      </c>
      <c r="AV144" s="14" t="s">
        <v>85</v>
      </c>
      <c r="AW144" s="14" t="s">
        <v>32</v>
      </c>
      <c r="AX144" s="14" t="s">
        <v>83</v>
      </c>
      <c r="AY144" s="262" t="s">
        <v>149</v>
      </c>
    </row>
    <row r="145" s="13" customFormat="1">
      <c r="A145" s="13"/>
      <c r="B145" s="241"/>
      <c r="C145" s="242"/>
      <c r="D145" s="243" t="s">
        <v>154</v>
      </c>
      <c r="E145" s="244" t="s">
        <v>1</v>
      </c>
      <c r="F145" s="245" t="s">
        <v>576</v>
      </c>
      <c r="G145" s="242"/>
      <c r="H145" s="244" t="s">
        <v>1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154</v>
      </c>
      <c r="AU145" s="251" t="s">
        <v>83</v>
      </c>
      <c r="AV145" s="13" t="s">
        <v>83</v>
      </c>
      <c r="AW145" s="13" t="s">
        <v>32</v>
      </c>
      <c r="AX145" s="13" t="s">
        <v>76</v>
      </c>
      <c r="AY145" s="251" t="s">
        <v>149</v>
      </c>
    </row>
    <row r="146" s="2" customFormat="1" ht="14.4" customHeight="1">
      <c r="A146" s="38"/>
      <c r="B146" s="39"/>
      <c r="C146" s="263" t="s">
        <v>178</v>
      </c>
      <c r="D146" s="263" t="s">
        <v>192</v>
      </c>
      <c r="E146" s="264" t="s">
        <v>577</v>
      </c>
      <c r="F146" s="265" t="s">
        <v>578</v>
      </c>
      <c r="G146" s="266" t="s">
        <v>308</v>
      </c>
      <c r="H146" s="267">
        <v>7</v>
      </c>
      <c r="I146" s="268"/>
      <c r="J146" s="269">
        <f>ROUND(I146*H146,2)</f>
        <v>0</v>
      </c>
      <c r="K146" s="270"/>
      <c r="L146" s="271"/>
      <c r="M146" s="272" t="s">
        <v>1</v>
      </c>
      <c r="N146" s="273" t="s">
        <v>41</v>
      </c>
      <c r="O146" s="91"/>
      <c r="P146" s="237">
        <f>O146*H146</f>
        <v>0</v>
      </c>
      <c r="Q146" s="237">
        <v>0.0076</v>
      </c>
      <c r="R146" s="237">
        <f>Q146*H146</f>
        <v>0.053199999999999997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191</v>
      </c>
      <c r="AT146" s="239" t="s">
        <v>192</v>
      </c>
      <c r="AU146" s="239" t="s">
        <v>83</v>
      </c>
      <c r="AY146" s="17" t="s">
        <v>149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83</v>
      </c>
      <c r="BK146" s="240">
        <f>ROUND(I146*H146,2)</f>
        <v>0</v>
      </c>
      <c r="BL146" s="17" t="s">
        <v>106</v>
      </c>
      <c r="BM146" s="239" t="s">
        <v>579</v>
      </c>
    </row>
    <row r="147" s="14" customFormat="1">
      <c r="A147" s="14"/>
      <c r="B147" s="252"/>
      <c r="C147" s="253"/>
      <c r="D147" s="243" t="s">
        <v>154</v>
      </c>
      <c r="E147" s="254" t="s">
        <v>1</v>
      </c>
      <c r="F147" s="255" t="s">
        <v>183</v>
      </c>
      <c r="G147" s="253"/>
      <c r="H147" s="256">
        <v>7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154</v>
      </c>
      <c r="AU147" s="262" t="s">
        <v>83</v>
      </c>
      <c r="AV147" s="14" t="s">
        <v>85</v>
      </c>
      <c r="AW147" s="14" t="s">
        <v>32</v>
      </c>
      <c r="AX147" s="14" t="s">
        <v>83</v>
      </c>
      <c r="AY147" s="262" t="s">
        <v>149</v>
      </c>
    </row>
    <row r="148" s="13" customFormat="1">
      <c r="A148" s="13"/>
      <c r="B148" s="241"/>
      <c r="C148" s="242"/>
      <c r="D148" s="243" t="s">
        <v>154</v>
      </c>
      <c r="E148" s="244" t="s">
        <v>1</v>
      </c>
      <c r="F148" s="245" t="s">
        <v>580</v>
      </c>
      <c r="G148" s="242"/>
      <c r="H148" s="244" t="s">
        <v>1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154</v>
      </c>
      <c r="AU148" s="251" t="s">
        <v>83</v>
      </c>
      <c r="AV148" s="13" t="s">
        <v>83</v>
      </c>
      <c r="AW148" s="13" t="s">
        <v>32</v>
      </c>
      <c r="AX148" s="13" t="s">
        <v>76</v>
      </c>
      <c r="AY148" s="251" t="s">
        <v>149</v>
      </c>
    </row>
    <row r="149" s="13" customFormat="1">
      <c r="A149" s="13"/>
      <c r="B149" s="241"/>
      <c r="C149" s="242"/>
      <c r="D149" s="243" t="s">
        <v>154</v>
      </c>
      <c r="E149" s="244" t="s">
        <v>1</v>
      </c>
      <c r="F149" s="245" t="s">
        <v>581</v>
      </c>
      <c r="G149" s="242"/>
      <c r="H149" s="244" t="s">
        <v>1</v>
      </c>
      <c r="I149" s="246"/>
      <c r="J149" s="242"/>
      <c r="K149" s="242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154</v>
      </c>
      <c r="AU149" s="251" t="s">
        <v>83</v>
      </c>
      <c r="AV149" s="13" t="s">
        <v>83</v>
      </c>
      <c r="AW149" s="13" t="s">
        <v>32</v>
      </c>
      <c r="AX149" s="13" t="s">
        <v>76</v>
      </c>
      <c r="AY149" s="251" t="s">
        <v>149</v>
      </c>
    </row>
    <row r="150" s="12" customFormat="1" ht="25.92" customHeight="1">
      <c r="A150" s="12"/>
      <c r="B150" s="211"/>
      <c r="C150" s="212"/>
      <c r="D150" s="213" t="s">
        <v>75</v>
      </c>
      <c r="E150" s="214" t="s">
        <v>582</v>
      </c>
      <c r="F150" s="214" t="s">
        <v>583</v>
      </c>
      <c r="G150" s="212"/>
      <c r="H150" s="212"/>
      <c r="I150" s="215"/>
      <c r="J150" s="216">
        <f>BK150</f>
        <v>0</v>
      </c>
      <c r="K150" s="212"/>
      <c r="L150" s="217"/>
      <c r="M150" s="218"/>
      <c r="N150" s="219"/>
      <c r="O150" s="219"/>
      <c r="P150" s="220">
        <f>SUM(P151:P155)</f>
        <v>0</v>
      </c>
      <c r="Q150" s="219"/>
      <c r="R150" s="220">
        <f>SUM(R151:R155)</f>
        <v>0.0147</v>
      </c>
      <c r="S150" s="219"/>
      <c r="T150" s="221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2" t="s">
        <v>83</v>
      </c>
      <c r="AT150" s="223" t="s">
        <v>75</v>
      </c>
      <c r="AU150" s="223" t="s">
        <v>76</v>
      </c>
      <c r="AY150" s="222" t="s">
        <v>149</v>
      </c>
      <c r="BK150" s="224">
        <f>SUM(BK151:BK155)</f>
        <v>0</v>
      </c>
    </row>
    <row r="151" s="2" customFormat="1" ht="19.8" customHeight="1">
      <c r="A151" s="38"/>
      <c r="B151" s="39"/>
      <c r="C151" s="227" t="s">
        <v>183</v>
      </c>
      <c r="D151" s="227" t="s">
        <v>150</v>
      </c>
      <c r="E151" s="228" t="s">
        <v>584</v>
      </c>
      <c r="F151" s="229" t="s">
        <v>585</v>
      </c>
      <c r="G151" s="230" t="s">
        <v>262</v>
      </c>
      <c r="H151" s="231">
        <v>245</v>
      </c>
      <c r="I151" s="232"/>
      <c r="J151" s="233">
        <f>ROUND(I151*H151,2)</f>
        <v>0</v>
      </c>
      <c r="K151" s="234"/>
      <c r="L151" s="44"/>
      <c r="M151" s="235" t="s">
        <v>1</v>
      </c>
      <c r="N151" s="236" t="s">
        <v>41</v>
      </c>
      <c r="O151" s="91"/>
      <c r="P151" s="237">
        <f>O151*H151</f>
        <v>0</v>
      </c>
      <c r="Q151" s="237">
        <v>6.0000000000000002E-05</v>
      </c>
      <c r="R151" s="237">
        <f>Q151*H151</f>
        <v>0.0147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106</v>
      </c>
      <c r="AT151" s="239" t="s">
        <v>150</v>
      </c>
      <c r="AU151" s="239" t="s">
        <v>83</v>
      </c>
      <c r="AY151" s="17" t="s">
        <v>149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83</v>
      </c>
      <c r="BK151" s="240">
        <f>ROUND(I151*H151,2)</f>
        <v>0</v>
      </c>
      <c r="BL151" s="17" t="s">
        <v>106</v>
      </c>
      <c r="BM151" s="239" t="s">
        <v>586</v>
      </c>
    </row>
    <row r="152" s="14" customFormat="1">
      <c r="A152" s="14"/>
      <c r="B152" s="252"/>
      <c r="C152" s="253"/>
      <c r="D152" s="243" t="s">
        <v>154</v>
      </c>
      <c r="E152" s="254" t="s">
        <v>1</v>
      </c>
      <c r="F152" s="255" t="s">
        <v>587</v>
      </c>
      <c r="G152" s="253"/>
      <c r="H152" s="256">
        <v>245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2" t="s">
        <v>154</v>
      </c>
      <c r="AU152" s="262" t="s">
        <v>83</v>
      </c>
      <c r="AV152" s="14" t="s">
        <v>85</v>
      </c>
      <c r="AW152" s="14" t="s">
        <v>32</v>
      </c>
      <c r="AX152" s="14" t="s">
        <v>83</v>
      </c>
      <c r="AY152" s="262" t="s">
        <v>149</v>
      </c>
    </row>
    <row r="153" s="13" customFormat="1">
      <c r="A153" s="13"/>
      <c r="B153" s="241"/>
      <c r="C153" s="242"/>
      <c r="D153" s="243" t="s">
        <v>154</v>
      </c>
      <c r="E153" s="244" t="s">
        <v>1</v>
      </c>
      <c r="F153" s="245" t="s">
        <v>588</v>
      </c>
      <c r="G153" s="242"/>
      <c r="H153" s="244" t="s">
        <v>1</v>
      </c>
      <c r="I153" s="246"/>
      <c r="J153" s="242"/>
      <c r="K153" s="242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154</v>
      </c>
      <c r="AU153" s="251" t="s">
        <v>83</v>
      </c>
      <c r="AV153" s="13" t="s">
        <v>83</v>
      </c>
      <c r="AW153" s="13" t="s">
        <v>32</v>
      </c>
      <c r="AX153" s="13" t="s">
        <v>76</v>
      </c>
      <c r="AY153" s="251" t="s">
        <v>149</v>
      </c>
    </row>
    <row r="154" s="13" customFormat="1">
      <c r="A154" s="13"/>
      <c r="B154" s="241"/>
      <c r="C154" s="242"/>
      <c r="D154" s="243" t="s">
        <v>154</v>
      </c>
      <c r="E154" s="244" t="s">
        <v>1</v>
      </c>
      <c r="F154" s="245" t="s">
        <v>589</v>
      </c>
      <c r="G154" s="242"/>
      <c r="H154" s="244" t="s">
        <v>1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154</v>
      </c>
      <c r="AU154" s="251" t="s">
        <v>83</v>
      </c>
      <c r="AV154" s="13" t="s">
        <v>83</v>
      </c>
      <c r="AW154" s="13" t="s">
        <v>32</v>
      </c>
      <c r="AX154" s="13" t="s">
        <v>76</v>
      </c>
      <c r="AY154" s="251" t="s">
        <v>149</v>
      </c>
    </row>
    <row r="155" s="2" customFormat="1" ht="19.8" customHeight="1">
      <c r="A155" s="38"/>
      <c r="B155" s="39"/>
      <c r="C155" s="263" t="s">
        <v>191</v>
      </c>
      <c r="D155" s="263" t="s">
        <v>192</v>
      </c>
      <c r="E155" s="264" t="s">
        <v>590</v>
      </c>
      <c r="F155" s="265" t="s">
        <v>591</v>
      </c>
      <c r="G155" s="266" t="s">
        <v>262</v>
      </c>
      <c r="H155" s="267">
        <v>245</v>
      </c>
      <c r="I155" s="268"/>
      <c r="J155" s="269">
        <f>ROUND(I155*H155,2)</f>
        <v>0</v>
      </c>
      <c r="K155" s="270"/>
      <c r="L155" s="271"/>
      <c r="M155" s="272" t="s">
        <v>1</v>
      </c>
      <c r="N155" s="273" t="s">
        <v>41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191</v>
      </c>
      <c r="AT155" s="239" t="s">
        <v>192</v>
      </c>
      <c r="AU155" s="239" t="s">
        <v>83</v>
      </c>
      <c r="AY155" s="17" t="s">
        <v>149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83</v>
      </c>
      <c r="BK155" s="240">
        <f>ROUND(I155*H155,2)</f>
        <v>0</v>
      </c>
      <c r="BL155" s="17" t="s">
        <v>106</v>
      </c>
      <c r="BM155" s="239" t="s">
        <v>592</v>
      </c>
    </row>
    <row r="156" s="12" customFormat="1" ht="25.92" customHeight="1">
      <c r="A156" s="12"/>
      <c r="B156" s="211"/>
      <c r="C156" s="212"/>
      <c r="D156" s="213" t="s">
        <v>75</v>
      </c>
      <c r="E156" s="214" t="s">
        <v>147</v>
      </c>
      <c r="F156" s="214" t="s">
        <v>148</v>
      </c>
      <c r="G156" s="212"/>
      <c r="H156" s="212"/>
      <c r="I156" s="215"/>
      <c r="J156" s="216">
        <f>BK156</f>
        <v>0</v>
      </c>
      <c r="K156" s="212"/>
      <c r="L156" s="217"/>
      <c r="M156" s="218"/>
      <c r="N156" s="219"/>
      <c r="O156" s="219"/>
      <c r="P156" s="220">
        <f>P157+P165+P169+P173</f>
        <v>0</v>
      </c>
      <c r="Q156" s="219"/>
      <c r="R156" s="220">
        <f>R157+R165+R169+R173</f>
        <v>19.436199999999999</v>
      </c>
      <c r="S156" s="219"/>
      <c r="T156" s="221">
        <f>T157+T165+T169+T173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2" t="s">
        <v>83</v>
      </c>
      <c r="AT156" s="223" t="s">
        <v>75</v>
      </c>
      <c r="AU156" s="223" t="s">
        <v>76</v>
      </c>
      <c r="AY156" s="222" t="s">
        <v>149</v>
      </c>
      <c r="BK156" s="224">
        <f>BK157+BK165+BK169+BK173</f>
        <v>0</v>
      </c>
    </row>
    <row r="157" s="12" customFormat="1" ht="22.8" customHeight="1">
      <c r="A157" s="12"/>
      <c r="B157" s="211"/>
      <c r="C157" s="212"/>
      <c r="D157" s="213" t="s">
        <v>75</v>
      </c>
      <c r="E157" s="225" t="s">
        <v>85</v>
      </c>
      <c r="F157" s="225" t="s">
        <v>450</v>
      </c>
      <c r="G157" s="212"/>
      <c r="H157" s="212"/>
      <c r="I157" s="215"/>
      <c r="J157" s="226">
        <f>BK157</f>
        <v>0</v>
      </c>
      <c r="K157" s="212"/>
      <c r="L157" s="217"/>
      <c r="M157" s="218"/>
      <c r="N157" s="219"/>
      <c r="O157" s="219"/>
      <c r="P157" s="220">
        <f>SUM(P158:P164)</f>
        <v>0</v>
      </c>
      <c r="Q157" s="219"/>
      <c r="R157" s="220">
        <f>SUM(R158:R164)</f>
        <v>17.183389999999999</v>
      </c>
      <c r="S157" s="219"/>
      <c r="T157" s="221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83</v>
      </c>
      <c r="AT157" s="223" t="s">
        <v>75</v>
      </c>
      <c r="AU157" s="223" t="s">
        <v>83</v>
      </c>
      <c r="AY157" s="222" t="s">
        <v>149</v>
      </c>
      <c r="BK157" s="224">
        <f>SUM(BK158:BK164)</f>
        <v>0</v>
      </c>
    </row>
    <row r="158" s="2" customFormat="1" ht="14.4" customHeight="1">
      <c r="A158" s="38"/>
      <c r="B158" s="39"/>
      <c r="C158" s="227" t="s">
        <v>198</v>
      </c>
      <c r="D158" s="227" t="s">
        <v>150</v>
      </c>
      <c r="E158" s="228" t="s">
        <v>593</v>
      </c>
      <c r="F158" s="229" t="s">
        <v>594</v>
      </c>
      <c r="G158" s="230" t="s">
        <v>152</v>
      </c>
      <c r="H158" s="231">
        <v>7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41</v>
      </c>
      <c r="O158" s="91"/>
      <c r="P158" s="237">
        <f>O158*H158</f>
        <v>0</v>
      </c>
      <c r="Q158" s="237">
        <v>0.0014400000000000001</v>
      </c>
      <c r="R158" s="237">
        <f>Q158*H158</f>
        <v>0.01008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106</v>
      </c>
      <c r="AT158" s="239" t="s">
        <v>150</v>
      </c>
      <c r="AU158" s="239" t="s">
        <v>85</v>
      </c>
      <c r="AY158" s="17" t="s">
        <v>149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83</v>
      </c>
      <c r="BK158" s="240">
        <f>ROUND(I158*H158,2)</f>
        <v>0</v>
      </c>
      <c r="BL158" s="17" t="s">
        <v>106</v>
      </c>
      <c r="BM158" s="239" t="s">
        <v>595</v>
      </c>
    </row>
    <row r="159" s="14" customFormat="1">
      <c r="A159" s="14"/>
      <c r="B159" s="252"/>
      <c r="C159" s="253"/>
      <c r="D159" s="243" t="s">
        <v>154</v>
      </c>
      <c r="E159" s="254" t="s">
        <v>1</v>
      </c>
      <c r="F159" s="255" t="s">
        <v>596</v>
      </c>
      <c r="G159" s="253"/>
      <c r="H159" s="256">
        <v>7</v>
      </c>
      <c r="I159" s="257"/>
      <c r="J159" s="253"/>
      <c r="K159" s="253"/>
      <c r="L159" s="258"/>
      <c r="M159" s="259"/>
      <c r="N159" s="260"/>
      <c r="O159" s="260"/>
      <c r="P159" s="260"/>
      <c r="Q159" s="260"/>
      <c r="R159" s="260"/>
      <c r="S159" s="260"/>
      <c r="T159" s="26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2" t="s">
        <v>154</v>
      </c>
      <c r="AU159" s="262" t="s">
        <v>85</v>
      </c>
      <c r="AV159" s="14" t="s">
        <v>85</v>
      </c>
      <c r="AW159" s="14" t="s">
        <v>32</v>
      </c>
      <c r="AX159" s="14" t="s">
        <v>83</v>
      </c>
      <c r="AY159" s="262" t="s">
        <v>149</v>
      </c>
    </row>
    <row r="160" s="13" customFormat="1">
      <c r="A160" s="13"/>
      <c r="B160" s="241"/>
      <c r="C160" s="242"/>
      <c r="D160" s="243" t="s">
        <v>154</v>
      </c>
      <c r="E160" s="244" t="s">
        <v>1</v>
      </c>
      <c r="F160" s="245" t="s">
        <v>597</v>
      </c>
      <c r="G160" s="242"/>
      <c r="H160" s="244" t="s">
        <v>1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154</v>
      </c>
      <c r="AU160" s="251" t="s">
        <v>85</v>
      </c>
      <c r="AV160" s="13" t="s">
        <v>83</v>
      </c>
      <c r="AW160" s="13" t="s">
        <v>32</v>
      </c>
      <c r="AX160" s="13" t="s">
        <v>76</v>
      </c>
      <c r="AY160" s="251" t="s">
        <v>149</v>
      </c>
    </row>
    <row r="161" s="2" customFormat="1" ht="14.4" customHeight="1">
      <c r="A161" s="38"/>
      <c r="B161" s="39"/>
      <c r="C161" s="227" t="s">
        <v>205</v>
      </c>
      <c r="D161" s="227" t="s">
        <v>150</v>
      </c>
      <c r="E161" s="228" t="s">
        <v>598</v>
      </c>
      <c r="F161" s="229" t="s">
        <v>599</v>
      </c>
      <c r="G161" s="230" t="s">
        <v>152</v>
      </c>
      <c r="H161" s="231">
        <v>7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41</v>
      </c>
      <c r="O161" s="91"/>
      <c r="P161" s="237">
        <f>O161*H161</f>
        <v>0</v>
      </c>
      <c r="Q161" s="237">
        <v>4.0000000000000003E-05</v>
      </c>
      <c r="R161" s="237">
        <f>Q161*H161</f>
        <v>0.00028000000000000003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106</v>
      </c>
      <c r="AT161" s="239" t="s">
        <v>150</v>
      </c>
      <c r="AU161" s="239" t="s">
        <v>85</v>
      </c>
      <c r="AY161" s="17" t="s">
        <v>149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83</v>
      </c>
      <c r="BK161" s="240">
        <f>ROUND(I161*H161,2)</f>
        <v>0</v>
      </c>
      <c r="BL161" s="17" t="s">
        <v>106</v>
      </c>
      <c r="BM161" s="239" t="s">
        <v>600</v>
      </c>
    </row>
    <row r="162" s="2" customFormat="1" ht="14.4" customHeight="1">
      <c r="A162" s="38"/>
      <c r="B162" s="39"/>
      <c r="C162" s="227" t="s">
        <v>211</v>
      </c>
      <c r="D162" s="227" t="s">
        <v>150</v>
      </c>
      <c r="E162" s="228" t="s">
        <v>601</v>
      </c>
      <c r="F162" s="229" t="s">
        <v>602</v>
      </c>
      <c r="G162" s="230" t="s">
        <v>168</v>
      </c>
      <c r="H162" s="231">
        <v>7</v>
      </c>
      <c r="I162" s="232"/>
      <c r="J162" s="233">
        <f>ROUND(I162*H162,2)</f>
        <v>0</v>
      </c>
      <c r="K162" s="234"/>
      <c r="L162" s="44"/>
      <c r="M162" s="235" t="s">
        <v>1</v>
      </c>
      <c r="N162" s="236" t="s">
        <v>41</v>
      </c>
      <c r="O162" s="91"/>
      <c r="P162" s="237">
        <f>O162*H162</f>
        <v>0</v>
      </c>
      <c r="Q162" s="237">
        <v>2.45329</v>
      </c>
      <c r="R162" s="237">
        <f>Q162*H162</f>
        <v>17.173030000000001</v>
      </c>
      <c r="S162" s="237">
        <v>0</v>
      </c>
      <c r="T162" s="23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9" t="s">
        <v>106</v>
      </c>
      <c r="AT162" s="239" t="s">
        <v>150</v>
      </c>
      <c r="AU162" s="239" t="s">
        <v>85</v>
      </c>
      <c r="AY162" s="17" t="s">
        <v>149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7" t="s">
        <v>83</v>
      </c>
      <c r="BK162" s="240">
        <f>ROUND(I162*H162,2)</f>
        <v>0</v>
      </c>
      <c r="BL162" s="17" t="s">
        <v>106</v>
      </c>
      <c r="BM162" s="239" t="s">
        <v>603</v>
      </c>
    </row>
    <row r="163" s="14" customFormat="1">
      <c r="A163" s="14"/>
      <c r="B163" s="252"/>
      <c r="C163" s="253"/>
      <c r="D163" s="243" t="s">
        <v>154</v>
      </c>
      <c r="E163" s="254" t="s">
        <v>1</v>
      </c>
      <c r="F163" s="255" t="s">
        <v>604</v>
      </c>
      <c r="G163" s="253"/>
      <c r="H163" s="256">
        <v>7</v>
      </c>
      <c r="I163" s="257"/>
      <c r="J163" s="253"/>
      <c r="K163" s="253"/>
      <c r="L163" s="258"/>
      <c r="M163" s="259"/>
      <c r="N163" s="260"/>
      <c r="O163" s="260"/>
      <c r="P163" s="260"/>
      <c r="Q163" s="260"/>
      <c r="R163" s="260"/>
      <c r="S163" s="260"/>
      <c r="T163" s="26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2" t="s">
        <v>154</v>
      </c>
      <c r="AU163" s="262" t="s">
        <v>85</v>
      </c>
      <c r="AV163" s="14" t="s">
        <v>85</v>
      </c>
      <c r="AW163" s="14" t="s">
        <v>32</v>
      </c>
      <c r="AX163" s="14" t="s">
        <v>83</v>
      </c>
      <c r="AY163" s="262" t="s">
        <v>149</v>
      </c>
    </row>
    <row r="164" s="13" customFormat="1">
      <c r="A164" s="13"/>
      <c r="B164" s="241"/>
      <c r="C164" s="242"/>
      <c r="D164" s="243" t="s">
        <v>154</v>
      </c>
      <c r="E164" s="244" t="s">
        <v>1</v>
      </c>
      <c r="F164" s="245" t="s">
        <v>605</v>
      </c>
      <c r="G164" s="242"/>
      <c r="H164" s="244" t="s">
        <v>1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154</v>
      </c>
      <c r="AU164" s="251" t="s">
        <v>85</v>
      </c>
      <c r="AV164" s="13" t="s">
        <v>83</v>
      </c>
      <c r="AW164" s="13" t="s">
        <v>32</v>
      </c>
      <c r="AX164" s="13" t="s">
        <v>76</v>
      </c>
      <c r="AY164" s="251" t="s">
        <v>149</v>
      </c>
    </row>
    <row r="165" s="12" customFormat="1" ht="22.8" customHeight="1">
      <c r="A165" s="12"/>
      <c r="B165" s="211"/>
      <c r="C165" s="212"/>
      <c r="D165" s="213" t="s">
        <v>75</v>
      </c>
      <c r="E165" s="225" t="s">
        <v>103</v>
      </c>
      <c r="F165" s="225" t="s">
        <v>606</v>
      </c>
      <c r="G165" s="212"/>
      <c r="H165" s="212"/>
      <c r="I165" s="215"/>
      <c r="J165" s="226">
        <f>BK165</f>
        <v>0</v>
      </c>
      <c r="K165" s="212"/>
      <c r="L165" s="217"/>
      <c r="M165" s="218"/>
      <c r="N165" s="219"/>
      <c r="O165" s="219"/>
      <c r="P165" s="220">
        <f>SUM(P166:P168)</f>
        <v>0</v>
      </c>
      <c r="Q165" s="219"/>
      <c r="R165" s="220">
        <f>SUM(R166:R168)</f>
        <v>0.11025</v>
      </c>
      <c r="S165" s="219"/>
      <c r="T165" s="221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2" t="s">
        <v>83</v>
      </c>
      <c r="AT165" s="223" t="s">
        <v>75</v>
      </c>
      <c r="AU165" s="223" t="s">
        <v>83</v>
      </c>
      <c r="AY165" s="222" t="s">
        <v>149</v>
      </c>
      <c r="BK165" s="224">
        <f>SUM(BK166:BK168)</f>
        <v>0</v>
      </c>
    </row>
    <row r="166" s="2" customFormat="1" ht="14.4" customHeight="1">
      <c r="A166" s="38"/>
      <c r="B166" s="39"/>
      <c r="C166" s="227" t="s">
        <v>8</v>
      </c>
      <c r="D166" s="227" t="s">
        <v>150</v>
      </c>
      <c r="E166" s="228" t="s">
        <v>607</v>
      </c>
      <c r="F166" s="229" t="s">
        <v>608</v>
      </c>
      <c r="G166" s="230" t="s">
        <v>262</v>
      </c>
      <c r="H166" s="231">
        <v>245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41</v>
      </c>
      <c r="O166" s="91"/>
      <c r="P166" s="237">
        <f>O166*H166</f>
        <v>0</v>
      </c>
      <c r="Q166" s="237">
        <v>0.00044999999999999999</v>
      </c>
      <c r="R166" s="237">
        <f>Q166*H166</f>
        <v>0.11025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106</v>
      </c>
      <c r="AT166" s="239" t="s">
        <v>150</v>
      </c>
      <c r="AU166" s="239" t="s">
        <v>85</v>
      </c>
      <c r="AY166" s="17" t="s">
        <v>149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83</v>
      </c>
      <c r="BK166" s="240">
        <f>ROUND(I166*H166,2)</f>
        <v>0</v>
      </c>
      <c r="BL166" s="17" t="s">
        <v>106</v>
      </c>
      <c r="BM166" s="239" t="s">
        <v>609</v>
      </c>
    </row>
    <row r="167" s="13" customFormat="1">
      <c r="A167" s="13"/>
      <c r="B167" s="241"/>
      <c r="C167" s="242"/>
      <c r="D167" s="243" t="s">
        <v>154</v>
      </c>
      <c r="E167" s="244" t="s">
        <v>1</v>
      </c>
      <c r="F167" s="245" t="s">
        <v>610</v>
      </c>
      <c r="G167" s="242"/>
      <c r="H167" s="244" t="s">
        <v>1</v>
      </c>
      <c r="I167" s="246"/>
      <c r="J167" s="242"/>
      <c r="K167" s="242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154</v>
      </c>
      <c r="AU167" s="251" t="s">
        <v>85</v>
      </c>
      <c r="AV167" s="13" t="s">
        <v>83</v>
      </c>
      <c r="AW167" s="13" t="s">
        <v>32</v>
      </c>
      <c r="AX167" s="13" t="s">
        <v>76</v>
      </c>
      <c r="AY167" s="251" t="s">
        <v>149</v>
      </c>
    </row>
    <row r="168" s="14" customFormat="1">
      <c r="A168" s="14"/>
      <c r="B168" s="252"/>
      <c r="C168" s="253"/>
      <c r="D168" s="243" t="s">
        <v>154</v>
      </c>
      <c r="E168" s="254" t="s">
        <v>1</v>
      </c>
      <c r="F168" s="255" t="s">
        <v>587</v>
      </c>
      <c r="G168" s="253"/>
      <c r="H168" s="256">
        <v>245</v>
      </c>
      <c r="I168" s="257"/>
      <c r="J168" s="253"/>
      <c r="K168" s="253"/>
      <c r="L168" s="258"/>
      <c r="M168" s="259"/>
      <c r="N168" s="260"/>
      <c r="O168" s="260"/>
      <c r="P168" s="260"/>
      <c r="Q168" s="260"/>
      <c r="R168" s="260"/>
      <c r="S168" s="260"/>
      <c r="T168" s="26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2" t="s">
        <v>154</v>
      </c>
      <c r="AU168" s="262" t="s">
        <v>85</v>
      </c>
      <c r="AV168" s="14" t="s">
        <v>85</v>
      </c>
      <c r="AW168" s="14" t="s">
        <v>32</v>
      </c>
      <c r="AX168" s="14" t="s">
        <v>83</v>
      </c>
      <c r="AY168" s="262" t="s">
        <v>149</v>
      </c>
    </row>
    <row r="169" s="12" customFormat="1" ht="22.8" customHeight="1">
      <c r="A169" s="12"/>
      <c r="B169" s="211"/>
      <c r="C169" s="212"/>
      <c r="D169" s="213" t="s">
        <v>75</v>
      </c>
      <c r="E169" s="225" t="s">
        <v>106</v>
      </c>
      <c r="F169" s="225" t="s">
        <v>611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SUM(P170:P172)</f>
        <v>0</v>
      </c>
      <c r="Q169" s="219"/>
      <c r="R169" s="220">
        <f>SUM(R170:R172)</f>
        <v>0</v>
      </c>
      <c r="S169" s="219"/>
      <c r="T169" s="221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83</v>
      </c>
      <c r="AT169" s="223" t="s">
        <v>75</v>
      </c>
      <c r="AU169" s="223" t="s">
        <v>83</v>
      </c>
      <c r="AY169" s="222" t="s">
        <v>149</v>
      </c>
      <c r="BK169" s="224">
        <f>SUM(BK170:BK172)</f>
        <v>0</v>
      </c>
    </row>
    <row r="170" s="2" customFormat="1" ht="22.2" customHeight="1">
      <c r="A170" s="38"/>
      <c r="B170" s="39"/>
      <c r="C170" s="227" t="s">
        <v>222</v>
      </c>
      <c r="D170" s="227" t="s">
        <v>150</v>
      </c>
      <c r="E170" s="228" t="s">
        <v>612</v>
      </c>
      <c r="F170" s="229" t="s">
        <v>613</v>
      </c>
      <c r="G170" s="230" t="s">
        <v>168</v>
      </c>
      <c r="H170" s="231">
        <v>0.17499999999999999</v>
      </c>
      <c r="I170" s="232"/>
      <c r="J170" s="233">
        <f>ROUND(I170*H170,2)</f>
        <v>0</v>
      </c>
      <c r="K170" s="234"/>
      <c r="L170" s="44"/>
      <c r="M170" s="235" t="s">
        <v>1</v>
      </c>
      <c r="N170" s="236" t="s">
        <v>41</v>
      </c>
      <c r="O170" s="91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106</v>
      </c>
      <c r="AT170" s="239" t="s">
        <v>150</v>
      </c>
      <c r="AU170" s="239" t="s">
        <v>85</v>
      </c>
      <c r="AY170" s="17" t="s">
        <v>149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83</v>
      </c>
      <c r="BK170" s="240">
        <f>ROUND(I170*H170,2)</f>
        <v>0</v>
      </c>
      <c r="BL170" s="17" t="s">
        <v>106</v>
      </c>
      <c r="BM170" s="239" t="s">
        <v>614</v>
      </c>
    </row>
    <row r="171" s="14" customFormat="1">
      <c r="A171" s="14"/>
      <c r="B171" s="252"/>
      <c r="C171" s="253"/>
      <c r="D171" s="243" t="s">
        <v>154</v>
      </c>
      <c r="E171" s="254" t="s">
        <v>1</v>
      </c>
      <c r="F171" s="255" t="s">
        <v>615</v>
      </c>
      <c r="G171" s="253"/>
      <c r="H171" s="256">
        <v>0.17499999999999999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2" t="s">
        <v>154</v>
      </c>
      <c r="AU171" s="262" t="s">
        <v>85</v>
      </c>
      <c r="AV171" s="14" t="s">
        <v>85</v>
      </c>
      <c r="AW171" s="14" t="s">
        <v>32</v>
      </c>
      <c r="AX171" s="14" t="s">
        <v>83</v>
      </c>
      <c r="AY171" s="262" t="s">
        <v>149</v>
      </c>
    </row>
    <row r="172" s="13" customFormat="1">
      <c r="A172" s="13"/>
      <c r="B172" s="241"/>
      <c r="C172" s="242"/>
      <c r="D172" s="243" t="s">
        <v>154</v>
      </c>
      <c r="E172" s="244" t="s">
        <v>1</v>
      </c>
      <c r="F172" s="245" t="s">
        <v>616</v>
      </c>
      <c r="G172" s="242"/>
      <c r="H172" s="244" t="s">
        <v>1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154</v>
      </c>
      <c r="AU172" s="251" t="s">
        <v>85</v>
      </c>
      <c r="AV172" s="13" t="s">
        <v>83</v>
      </c>
      <c r="AW172" s="13" t="s">
        <v>32</v>
      </c>
      <c r="AX172" s="13" t="s">
        <v>76</v>
      </c>
      <c r="AY172" s="251" t="s">
        <v>149</v>
      </c>
    </row>
    <row r="173" s="12" customFormat="1" ht="22.8" customHeight="1">
      <c r="A173" s="12"/>
      <c r="B173" s="211"/>
      <c r="C173" s="212"/>
      <c r="D173" s="213" t="s">
        <v>75</v>
      </c>
      <c r="E173" s="225" t="s">
        <v>191</v>
      </c>
      <c r="F173" s="225" t="s">
        <v>457</v>
      </c>
      <c r="G173" s="212"/>
      <c r="H173" s="212"/>
      <c r="I173" s="215"/>
      <c r="J173" s="226">
        <f>BK173</f>
        <v>0</v>
      </c>
      <c r="K173" s="212"/>
      <c r="L173" s="217"/>
      <c r="M173" s="218"/>
      <c r="N173" s="219"/>
      <c r="O173" s="219"/>
      <c r="P173" s="220">
        <f>SUM(P174:P177)</f>
        <v>0</v>
      </c>
      <c r="Q173" s="219"/>
      <c r="R173" s="220">
        <f>SUM(R174:R177)</f>
        <v>2.14256</v>
      </c>
      <c r="S173" s="219"/>
      <c r="T173" s="221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83</v>
      </c>
      <c r="AT173" s="223" t="s">
        <v>75</v>
      </c>
      <c r="AU173" s="223" t="s">
        <v>83</v>
      </c>
      <c r="AY173" s="222" t="s">
        <v>149</v>
      </c>
      <c r="BK173" s="224">
        <f>SUM(BK174:BK177)</f>
        <v>0</v>
      </c>
    </row>
    <row r="174" s="2" customFormat="1" ht="22.2" customHeight="1">
      <c r="A174" s="38"/>
      <c r="B174" s="39"/>
      <c r="C174" s="227" t="s">
        <v>227</v>
      </c>
      <c r="D174" s="227" t="s">
        <v>150</v>
      </c>
      <c r="E174" s="228" t="s">
        <v>617</v>
      </c>
      <c r="F174" s="229" t="s">
        <v>618</v>
      </c>
      <c r="G174" s="230" t="s">
        <v>262</v>
      </c>
      <c r="H174" s="231">
        <v>7</v>
      </c>
      <c r="I174" s="232"/>
      <c r="J174" s="233">
        <f>ROUND(I174*H174,2)</f>
        <v>0</v>
      </c>
      <c r="K174" s="234"/>
      <c r="L174" s="44"/>
      <c r="M174" s="235" t="s">
        <v>1</v>
      </c>
      <c r="N174" s="236" t="s">
        <v>41</v>
      </c>
      <c r="O174" s="91"/>
      <c r="P174" s="237">
        <f>O174*H174</f>
        <v>0</v>
      </c>
      <c r="Q174" s="237">
        <v>0.0020799999999999998</v>
      </c>
      <c r="R174" s="237">
        <f>Q174*H174</f>
        <v>0.014559999999999998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106</v>
      </c>
      <c r="AT174" s="239" t="s">
        <v>150</v>
      </c>
      <c r="AU174" s="239" t="s">
        <v>85</v>
      </c>
      <c r="AY174" s="17" t="s">
        <v>149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83</v>
      </c>
      <c r="BK174" s="240">
        <f>ROUND(I174*H174,2)</f>
        <v>0</v>
      </c>
      <c r="BL174" s="17" t="s">
        <v>106</v>
      </c>
      <c r="BM174" s="239" t="s">
        <v>619</v>
      </c>
    </row>
    <row r="175" s="14" customFormat="1">
      <c r="A175" s="14"/>
      <c r="B175" s="252"/>
      <c r="C175" s="253"/>
      <c r="D175" s="243" t="s">
        <v>154</v>
      </c>
      <c r="E175" s="254" t="s">
        <v>1</v>
      </c>
      <c r="F175" s="255" t="s">
        <v>183</v>
      </c>
      <c r="G175" s="253"/>
      <c r="H175" s="256">
        <v>7</v>
      </c>
      <c r="I175" s="257"/>
      <c r="J175" s="253"/>
      <c r="K175" s="253"/>
      <c r="L175" s="258"/>
      <c r="M175" s="259"/>
      <c r="N175" s="260"/>
      <c r="O175" s="260"/>
      <c r="P175" s="260"/>
      <c r="Q175" s="260"/>
      <c r="R175" s="260"/>
      <c r="S175" s="260"/>
      <c r="T175" s="26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2" t="s">
        <v>154</v>
      </c>
      <c r="AU175" s="262" t="s">
        <v>85</v>
      </c>
      <c r="AV175" s="14" t="s">
        <v>85</v>
      </c>
      <c r="AW175" s="14" t="s">
        <v>32</v>
      </c>
      <c r="AX175" s="14" t="s">
        <v>83</v>
      </c>
      <c r="AY175" s="262" t="s">
        <v>149</v>
      </c>
    </row>
    <row r="176" s="13" customFormat="1">
      <c r="A176" s="13"/>
      <c r="B176" s="241"/>
      <c r="C176" s="242"/>
      <c r="D176" s="243" t="s">
        <v>154</v>
      </c>
      <c r="E176" s="244" t="s">
        <v>1</v>
      </c>
      <c r="F176" s="245" t="s">
        <v>620</v>
      </c>
      <c r="G176" s="242"/>
      <c r="H176" s="244" t="s">
        <v>1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154</v>
      </c>
      <c r="AU176" s="251" t="s">
        <v>85</v>
      </c>
      <c r="AV176" s="13" t="s">
        <v>83</v>
      </c>
      <c r="AW176" s="13" t="s">
        <v>32</v>
      </c>
      <c r="AX176" s="13" t="s">
        <v>76</v>
      </c>
      <c r="AY176" s="251" t="s">
        <v>149</v>
      </c>
    </row>
    <row r="177" s="2" customFormat="1" ht="14.4" customHeight="1">
      <c r="A177" s="38"/>
      <c r="B177" s="39"/>
      <c r="C177" s="263" t="s">
        <v>444</v>
      </c>
      <c r="D177" s="263" t="s">
        <v>192</v>
      </c>
      <c r="E177" s="264" t="s">
        <v>621</v>
      </c>
      <c r="F177" s="265" t="s">
        <v>622</v>
      </c>
      <c r="G177" s="266" t="s">
        <v>262</v>
      </c>
      <c r="H177" s="267">
        <v>7</v>
      </c>
      <c r="I177" s="268"/>
      <c r="J177" s="269">
        <f>ROUND(I177*H177,2)</f>
        <v>0</v>
      </c>
      <c r="K177" s="270"/>
      <c r="L177" s="271"/>
      <c r="M177" s="272" t="s">
        <v>1</v>
      </c>
      <c r="N177" s="273" t="s">
        <v>41</v>
      </c>
      <c r="O177" s="91"/>
      <c r="P177" s="237">
        <f>O177*H177</f>
        <v>0</v>
      </c>
      <c r="Q177" s="237">
        <v>0.30399999999999999</v>
      </c>
      <c r="R177" s="237">
        <f>Q177*H177</f>
        <v>2.1280000000000001</v>
      </c>
      <c r="S177" s="237">
        <v>0</v>
      </c>
      <c r="T177" s="23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9" t="s">
        <v>191</v>
      </c>
      <c r="AT177" s="239" t="s">
        <v>192</v>
      </c>
      <c r="AU177" s="239" t="s">
        <v>85</v>
      </c>
      <c r="AY177" s="17" t="s">
        <v>149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7" t="s">
        <v>83</v>
      </c>
      <c r="BK177" s="240">
        <f>ROUND(I177*H177,2)</f>
        <v>0</v>
      </c>
      <c r="BL177" s="17" t="s">
        <v>106</v>
      </c>
      <c r="BM177" s="239" t="s">
        <v>623</v>
      </c>
    </row>
    <row r="178" s="12" customFormat="1" ht="25.92" customHeight="1">
      <c r="A178" s="12"/>
      <c r="B178" s="211"/>
      <c r="C178" s="212"/>
      <c r="D178" s="213" t="s">
        <v>75</v>
      </c>
      <c r="E178" s="214" t="s">
        <v>624</v>
      </c>
      <c r="F178" s="214" t="s">
        <v>625</v>
      </c>
      <c r="G178" s="212"/>
      <c r="H178" s="212"/>
      <c r="I178" s="215"/>
      <c r="J178" s="216">
        <f>BK178</f>
        <v>0</v>
      </c>
      <c r="K178" s="212"/>
      <c r="L178" s="217"/>
      <c r="M178" s="218"/>
      <c r="N178" s="219"/>
      <c r="O178" s="219"/>
      <c r="P178" s="220">
        <f>P179</f>
        <v>0</v>
      </c>
      <c r="Q178" s="219"/>
      <c r="R178" s="220">
        <f>R179</f>
        <v>0.40617999999999999</v>
      </c>
      <c r="S178" s="219"/>
      <c r="T178" s="221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2" t="s">
        <v>85</v>
      </c>
      <c r="AT178" s="223" t="s">
        <v>75</v>
      </c>
      <c r="AU178" s="223" t="s">
        <v>76</v>
      </c>
      <c r="AY178" s="222" t="s">
        <v>149</v>
      </c>
      <c r="BK178" s="224">
        <f>BK179</f>
        <v>0</v>
      </c>
    </row>
    <row r="179" s="12" customFormat="1" ht="22.8" customHeight="1">
      <c r="A179" s="12"/>
      <c r="B179" s="211"/>
      <c r="C179" s="212"/>
      <c r="D179" s="213" t="s">
        <v>75</v>
      </c>
      <c r="E179" s="225" t="s">
        <v>626</v>
      </c>
      <c r="F179" s="225" t="s">
        <v>627</v>
      </c>
      <c r="G179" s="212"/>
      <c r="H179" s="212"/>
      <c r="I179" s="215"/>
      <c r="J179" s="226">
        <f>BK179</f>
        <v>0</v>
      </c>
      <c r="K179" s="212"/>
      <c r="L179" s="217"/>
      <c r="M179" s="218"/>
      <c r="N179" s="219"/>
      <c r="O179" s="219"/>
      <c r="P179" s="220">
        <f>SUM(P180:P201)</f>
        <v>0</v>
      </c>
      <c r="Q179" s="219"/>
      <c r="R179" s="220">
        <f>SUM(R180:R201)</f>
        <v>0.40617999999999999</v>
      </c>
      <c r="S179" s="219"/>
      <c r="T179" s="221">
        <f>SUM(T180:T201)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2" t="s">
        <v>85</v>
      </c>
      <c r="AT179" s="223" t="s">
        <v>75</v>
      </c>
      <c r="AU179" s="223" t="s">
        <v>83</v>
      </c>
      <c r="AY179" s="222" t="s">
        <v>149</v>
      </c>
      <c r="BK179" s="224">
        <f>SUM(BK180:BK201)</f>
        <v>0</v>
      </c>
    </row>
    <row r="180" s="2" customFormat="1" ht="14.4" customHeight="1">
      <c r="A180" s="38"/>
      <c r="B180" s="39"/>
      <c r="C180" s="263" t="s">
        <v>451</v>
      </c>
      <c r="D180" s="263" t="s">
        <v>192</v>
      </c>
      <c r="E180" s="264" t="s">
        <v>628</v>
      </c>
      <c r="F180" s="265" t="s">
        <v>629</v>
      </c>
      <c r="G180" s="266" t="s">
        <v>630</v>
      </c>
      <c r="H180" s="267">
        <v>100</v>
      </c>
      <c r="I180" s="268"/>
      <c r="J180" s="269">
        <f>ROUND(I180*H180,2)</f>
        <v>0</v>
      </c>
      <c r="K180" s="270"/>
      <c r="L180" s="271"/>
      <c r="M180" s="272" t="s">
        <v>1</v>
      </c>
      <c r="N180" s="273" t="s">
        <v>41</v>
      </c>
      <c r="O180" s="91"/>
      <c r="P180" s="237">
        <f>O180*H180</f>
        <v>0</v>
      </c>
      <c r="Q180" s="237">
        <v>0.001</v>
      </c>
      <c r="R180" s="237">
        <f>Q180*H180</f>
        <v>0.10000000000000001</v>
      </c>
      <c r="S180" s="237">
        <v>0</v>
      </c>
      <c r="T180" s="23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9" t="s">
        <v>631</v>
      </c>
      <c r="AT180" s="239" t="s">
        <v>192</v>
      </c>
      <c r="AU180" s="239" t="s">
        <v>85</v>
      </c>
      <c r="AY180" s="17" t="s">
        <v>149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7" t="s">
        <v>83</v>
      </c>
      <c r="BK180" s="240">
        <f>ROUND(I180*H180,2)</f>
        <v>0</v>
      </c>
      <c r="BL180" s="17" t="s">
        <v>451</v>
      </c>
      <c r="BM180" s="239" t="s">
        <v>632</v>
      </c>
    </row>
    <row r="181" s="13" customFormat="1">
      <c r="A181" s="13"/>
      <c r="B181" s="241"/>
      <c r="C181" s="242"/>
      <c r="D181" s="243" t="s">
        <v>154</v>
      </c>
      <c r="E181" s="244" t="s">
        <v>1</v>
      </c>
      <c r="F181" s="245" t="s">
        <v>633</v>
      </c>
      <c r="G181" s="242"/>
      <c r="H181" s="244" t="s">
        <v>1</v>
      </c>
      <c r="I181" s="246"/>
      <c r="J181" s="242"/>
      <c r="K181" s="242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154</v>
      </c>
      <c r="AU181" s="251" t="s">
        <v>85</v>
      </c>
      <c r="AV181" s="13" t="s">
        <v>83</v>
      </c>
      <c r="AW181" s="13" t="s">
        <v>32</v>
      </c>
      <c r="AX181" s="13" t="s">
        <v>76</v>
      </c>
      <c r="AY181" s="251" t="s">
        <v>149</v>
      </c>
    </row>
    <row r="182" s="14" customFormat="1">
      <c r="A182" s="14"/>
      <c r="B182" s="252"/>
      <c r="C182" s="253"/>
      <c r="D182" s="243" t="s">
        <v>154</v>
      </c>
      <c r="E182" s="254" t="s">
        <v>1</v>
      </c>
      <c r="F182" s="255" t="s">
        <v>634</v>
      </c>
      <c r="G182" s="253"/>
      <c r="H182" s="256">
        <v>100</v>
      </c>
      <c r="I182" s="257"/>
      <c r="J182" s="253"/>
      <c r="K182" s="253"/>
      <c r="L182" s="258"/>
      <c r="M182" s="259"/>
      <c r="N182" s="260"/>
      <c r="O182" s="260"/>
      <c r="P182" s="260"/>
      <c r="Q182" s="260"/>
      <c r="R182" s="260"/>
      <c r="S182" s="260"/>
      <c r="T182" s="26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2" t="s">
        <v>154</v>
      </c>
      <c r="AU182" s="262" t="s">
        <v>85</v>
      </c>
      <c r="AV182" s="14" t="s">
        <v>85</v>
      </c>
      <c r="AW182" s="14" t="s">
        <v>32</v>
      </c>
      <c r="AX182" s="14" t="s">
        <v>83</v>
      </c>
      <c r="AY182" s="262" t="s">
        <v>149</v>
      </c>
    </row>
    <row r="183" s="2" customFormat="1" ht="22.2" customHeight="1">
      <c r="A183" s="38"/>
      <c r="B183" s="39"/>
      <c r="C183" s="263" t="s">
        <v>218</v>
      </c>
      <c r="D183" s="263" t="s">
        <v>192</v>
      </c>
      <c r="E183" s="264" t="s">
        <v>635</v>
      </c>
      <c r="F183" s="265" t="s">
        <v>636</v>
      </c>
      <c r="G183" s="266" t="s">
        <v>262</v>
      </c>
      <c r="H183" s="267">
        <v>252</v>
      </c>
      <c r="I183" s="268"/>
      <c r="J183" s="269">
        <f>ROUND(I183*H183,2)</f>
        <v>0</v>
      </c>
      <c r="K183" s="270"/>
      <c r="L183" s="271"/>
      <c r="M183" s="272" t="s">
        <v>1</v>
      </c>
      <c r="N183" s="273" t="s">
        <v>41</v>
      </c>
      <c r="O183" s="91"/>
      <c r="P183" s="237">
        <f>O183*H183</f>
        <v>0</v>
      </c>
      <c r="Q183" s="237">
        <v>0.00076999999999999996</v>
      </c>
      <c r="R183" s="237">
        <f>Q183*H183</f>
        <v>0.19403999999999999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631</v>
      </c>
      <c r="AT183" s="239" t="s">
        <v>192</v>
      </c>
      <c r="AU183" s="239" t="s">
        <v>85</v>
      </c>
      <c r="AY183" s="17" t="s">
        <v>149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7" t="s">
        <v>83</v>
      </c>
      <c r="BK183" s="240">
        <f>ROUND(I183*H183,2)</f>
        <v>0</v>
      </c>
      <c r="BL183" s="17" t="s">
        <v>451</v>
      </c>
      <c r="BM183" s="239" t="s">
        <v>637</v>
      </c>
    </row>
    <row r="184" s="14" customFormat="1">
      <c r="A184" s="14"/>
      <c r="B184" s="252"/>
      <c r="C184" s="253"/>
      <c r="D184" s="243" t="s">
        <v>154</v>
      </c>
      <c r="E184" s="254" t="s">
        <v>1</v>
      </c>
      <c r="F184" s="255" t="s">
        <v>638</v>
      </c>
      <c r="G184" s="253"/>
      <c r="H184" s="256">
        <v>252</v>
      </c>
      <c r="I184" s="257"/>
      <c r="J184" s="253"/>
      <c r="K184" s="253"/>
      <c r="L184" s="258"/>
      <c r="M184" s="259"/>
      <c r="N184" s="260"/>
      <c r="O184" s="260"/>
      <c r="P184" s="260"/>
      <c r="Q184" s="260"/>
      <c r="R184" s="260"/>
      <c r="S184" s="260"/>
      <c r="T184" s="26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2" t="s">
        <v>154</v>
      </c>
      <c r="AU184" s="262" t="s">
        <v>85</v>
      </c>
      <c r="AV184" s="14" t="s">
        <v>85</v>
      </c>
      <c r="AW184" s="14" t="s">
        <v>32</v>
      </c>
      <c r="AX184" s="14" t="s">
        <v>83</v>
      </c>
      <c r="AY184" s="262" t="s">
        <v>149</v>
      </c>
    </row>
    <row r="185" s="13" customFormat="1">
      <c r="A185" s="13"/>
      <c r="B185" s="241"/>
      <c r="C185" s="242"/>
      <c r="D185" s="243" t="s">
        <v>154</v>
      </c>
      <c r="E185" s="244" t="s">
        <v>1</v>
      </c>
      <c r="F185" s="245" t="s">
        <v>639</v>
      </c>
      <c r="G185" s="242"/>
      <c r="H185" s="244" t="s">
        <v>1</v>
      </c>
      <c r="I185" s="246"/>
      <c r="J185" s="242"/>
      <c r="K185" s="242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154</v>
      </c>
      <c r="AU185" s="251" t="s">
        <v>85</v>
      </c>
      <c r="AV185" s="13" t="s">
        <v>83</v>
      </c>
      <c r="AW185" s="13" t="s">
        <v>32</v>
      </c>
      <c r="AX185" s="13" t="s">
        <v>76</v>
      </c>
      <c r="AY185" s="251" t="s">
        <v>149</v>
      </c>
    </row>
    <row r="186" s="2" customFormat="1" ht="14.4" customHeight="1">
      <c r="A186" s="38"/>
      <c r="B186" s="39"/>
      <c r="C186" s="263" t="s">
        <v>462</v>
      </c>
      <c r="D186" s="263" t="s">
        <v>192</v>
      </c>
      <c r="E186" s="264" t="s">
        <v>640</v>
      </c>
      <c r="F186" s="265" t="s">
        <v>641</v>
      </c>
      <c r="G186" s="266" t="s">
        <v>630</v>
      </c>
      <c r="H186" s="267">
        <v>35</v>
      </c>
      <c r="I186" s="268"/>
      <c r="J186" s="269">
        <f>ROUND(I186*H186,2)</f>
        <v>0</v>
      </c>
      <c r="K186" s="270"/>
      <c r="L186" s="271"/>
      <c r="M186" s="272" t="s">
        <v>1</v>
      </c>
      <c r="N186" s="273" t="s">
        <v>41</v>
      </c>
      <c r="O186" s="91"/>
      <c r="P186" s="237">
        <f>O186*H186</f>
        <v>0</v>
      </c>
      <c r="Q186" s="237">
        <v>0.001</v>
      </c>
      <c r="R186" s="237">
        <f>Q186*H186</f>
        <v>0.035000000000000003</v>
      </c>
      <c r="S186" s="237">
        <v>0</v>
      </c>
      <c r="T186" s="23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9" t="s">
        <v>631</v>
      </c>
      <c r="AT186" s="239" t="s">
        <v>192</v>
      </c>
      <c r="AU186" s="239" t="s">
        <v>85</v>
      </c>
      <c r="AY186" s="17" t="s">
        <v>149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7" t="s">
        <v>83</v>
      </c>
      <c r="BK186" s="240">
        <f>ROUND(I186*H186,2)</f>
        <v>0</v>
      </c>
      <c r="BL186" s="17" t="s">
        <v>451</v>
      </c>
      <c r="BM186" s="239" t="s">
        <v>642</v>
      </c>
    </row>
    <row r="187" s="14" customFormat="1">
      <c r="A187" s="14"/>
      <c r="B187" s="252"/>
      <c r="C187" s="253"/>
      <c r="D187" s="243" t="s">
        <v>154</v>
      </c>
      <c r="E187" s="254" t="s">
        <v>1</v>
      </c>
      <c r="F187" s="255" t="s">
        <v>643</v>
      </c>
      <c r="G187" s="253"/>
      <c r="H187" s="256">
        <v>35</v>
      </c>
      <c r="I187" s="257"/>
      <c r="J187" s="253"/>
      <c r="K187" s="253"/>
      <c r="L187" s="258"/>
      <c r="M187" s="259"/>
      <c r="N187" s="260"/>
      <c r="O187" s="260"/>
      <c r="P187" s="260"/>
      <c r="Q187" s="260"/>
      <c r="R187" s="260"/>
      <c r="S187" s="260"/>
      <c r="T187" s="26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2" t="s">
        <v>154</v>
      </c>
      <c r="AU187" s="262" t="s">
        <v>85</v>
      </c>
      <c r="AV187" s="14" t="s">
        <v>85</v>
      </c>
      <c r="AW187" s="14" t="s">
        <v>32</v>
      </c>
      <c r="AX187" s="14" t="s">
        <v>83</v>
      </c>
      <c r="AY187" s="262" t="s">
        <v>149</v>
      </c>
    </row>
    <row r="188" s="2" customFormat="1" ht="14.4" customHeight="1">
      <c r="A188" s="38"/>
      <c r="B188" s="39"/>
      <c r="C188" s="263" t="s">
        <v>467</v>
      </c>
      <c r="D188" s="263" t="s">
        <v>192</v>
      </c>
      <c r="E188" s="264" t="s">
        <v>644</v>
      </c>
      <c r="F188" s="265" t="s">
        <v>645</v>
      </c>
      <c r="G188" s="266" t="s">
        <v>308</v>
      </c>
      <c r="H188" s="267">
        <v>7</v>
      </c>
      <c r="I188" s="268"/>
      <c r="J188" s="269">
        <f>ROUND(I188*H188,2)</f>
        <v>0</v>
      </c>
      <c r="K188" s="270"/>
      <c r="L188" s="271"/>
      <c r="M188" s="272" t="s">
        <v>1</v>
      </c>
      <c r="N188" s="273" t="s">
        <v>41</v>
      </c>
      <c r="O188" s="91"/>
      <c r="P188" s="237">
        <f>O188*H188</f>
        <v>0</v>
      </c>
      <c r="Q188" s="237">
        <v>0.00042999999999999999</v>
      </c>
      <c r="R188" s="237">
        <f>Q188*H188</f>
        <v>0.0030100000000000001</v>
      </c>
      <c r="S188" s="237">
        <v>0</v>
      </c>
      <c r="T188" s="23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631</v>
      </c>
      <c r="AT188" s="239" t="s">
        <v>192</v>
      </c>
      <c r="AU188" s="239" t="s">
        <v>85</v>
      </c>
      <c r="AY188" s="17" t="s">
        <v>149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7" t="s">
        <v>83</v>
      </c>
      <c r="BK188" s="240">
        <f>ROUND(I188*H188,2)</f>
        <v>0</v>
      </c>
      <c r="BL188" s="17" t="s">
        <v>451</v>
      </c>
      <c r="BM188" s="239" t="s">
        <v>646</v>
      </c>
    </row>
    <row r="189" s="14" customFormat="1">
      <c r="A189" s="14"/>
      <c r="B189" s="252"/>
      <c r="C189" s="253"/>
      <c r="D189" s="243" t="s">
        <v>154</v>
      </c>
      <c r="E189" s="254" t="s">
        <v>1</v>
      </c>
      <c r="F189" s="255" t="s">
        <v>183</v>
      </c>
      <c r="G189" s="253"/>
      <c r="H189" s="256">
        <v>7</v>
      </c>
      <c r="I189" s="257"/>
      <c r="J189" s="253"/>
      <c r="K189" s="253"/>
      <c r="L189" s="258"/>
      <c r="M189" s="259"/>
      <c r="N189" s="260"/>
      <c r="O189" s="260"/>
      <c r="P189" s="260"/>
      <c r="Q189" s="260"/>
      <c r="R189" s="260"/>
      <c r="S189" s="260"/>
      <c r="T189" s="26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2" t="s">
        <v>154</v>
      </c>
      <c r="AU189" s="262" t="s">
        <v>85</v>
      </c>
      <c r="AV189" s="14" t="s">
        <v>85</v>
      </c>
      <c r="AW189" s="14" t="s">
        <v>32</v>
      </c>
      <c r="AX189" s="14" t="s">
        <v>83</v>
      </c>
      <c r="AY189" s="262" t="s">
        <v>149</v>
      </c>
    </row>
    <row r="190" s="2" customFormat="1" ht="22.2" customHeight="1">
      <c r="A190" s="38"/>
      <c r="B190" s="39"/>
      <c r="C190" s="227" t="s">
        <v>473</v>
      </c>
      <c r="D190" s="227" t="s">
        <v>150</v>
      </c>
      <c r="E190" s="228" t="s">
        <v>647</v>
      </c>
      <c r="F190" s="229" t="s">
        <v>648</v>
      </c>
      <c r="G190" s="230" t="s">
        <v>308</v>
      </c>
      <c r="H190" s="231">
        <v>7</v>
      </c>
      <c r="I190" s="232"/>
      <c r="J190" s="233">
        <f>ROUND(I190*H190,2)</f>
        <v>0</v>
      </c>
      <c r="K190" s="234"/>
      <c r="L190" s="44"/>
      <c r="M190" s="235" t="s">
        <v>1</v>
      </c>
      <c r="N190" s="236" t="s">
        <v>41</v>
      </c>
      <c r="O190" s="91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9" t="s">
        <v>451</v>
      </c>
      <c r="AT190" s="239" t="s">
        <v>150</v>
      </c>
      <c r="AU190" s="239" t="s">
        <v>85</v>
      </c>
      <c r="AY190" s="17" t="s">
        <v>149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7" t="s">
        <v>83</v>
      </c>
      <c r="BK190" s="240">
        <f>ROUND(I190*H190,2)</f>
        <v>0</v>
      </c>
      <c r="BL190" s="17" t="s">
        <v>451</v>
      </c>
      <c r="BM190" s="239" t="s">
        <v>649</v>
      </c>
    </row>
    <row r="191" s="14" customFormat="1">
      <c r="A191" s="14"/>
      <c r="B191" s="252"/>
      <c r="C191" s="253"/>
      <c r="D191" s="243" t="s">
        <v>154</v>
      </c>
      <c r="E191" s="254" t="s">
        <v>1</v>
      </c>
      <c r="F191" s="255" t="s">
        <v>183</v>
      </c>
      <c r="G191" s="253"/>
      <c r="H191" s="256">
        <v>7</v>
      </c>
      <c r="I191" s="257"/>
      <c r="J191" s="253"/>
      <c r="K191" s="253"/>
      <c r="L191" s="258"/>
      <c r="M191" s="259"/>
      <c r="N191" s="260"/>
      <c r="O191" s="260"/>
      <c r="P191" s="260"/>
      <c r="Q191" s="260"/>
      <c r="R191" s="260"/>
      <c r="S191" s="260"/>
      <c r="T191" s="26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2" t="s">
        <v>154</v>
      </c>
      <c r="AU191" s="262" t="s">
        <v>85</v>
      </c>
      <c r="AV191" s="14" t="s">
        <v>85</v>
      </c>
      <c r="AW191" s="14" t="s">
        <v>32</v>
      </c>
      <c r="AX191" s="14" t="s">
        <v>83</v>
      </c>
      <c r="AY191" s="262" t="s">
        <v>149</v>
      </c>
    </row>
    <row r="192" s="13" customFormat="1">
      <c r="A192" s="13"/>
      <c r="B192" s="241"/>
      <c r="C192" s="242"/>
      <c r="D192" s="243" t="s">
        <v>154</v>
      </c>
      <c r="E192" s="244" t="s">
        <v>1</v>
      </c>
      <c r="F192" s="245" t="s">
        <v>650</v>
      </c>
      <c r="G192" s="242"/>
      <c r="H192" s="244" t="s">
        <v>1</v>
      </c>
      <c r="I192" s="246"/>
      <c r="J192" s="242"/>
      <c r="K192" s="242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154</v>
      </c>
      <c r="AU192" s="251" t="s">
        <v>85</v>
      </c>
      <c r="AV192" s="13" t="s">
        <v>83</v>
      </c>
      <c r="AW192" s="13" t="s">
        <v>32</v>
      </c>
      <c r="AX192" s="13" t="s">
        <v>76</v>
      </c>
      <c r="AY192" s="251" t="s">
        <v>149</v>
      </c>
    </row>
    <row r="193" s="2" customFormat="1" ht="22.2" customHeight="1">
      <c r="A193" s="38"/>
      <c r="B193" s="39"/>
      <c r="C193" s="263" t="s">
        <v>7</v>
      </c>
      <c r="D193" s="263" t="s">
        <v>192</v>
      </c>
      <c r="E193" s="264" t="s">
        <v>451</v>
      </c>
      <c r="F193" s="265" t="s">
        <v>651</v>
      </c>
      <c r="G193" s="266" t="s">
        <v>308</v>
      </c>
      <c r="H193" s="267">
        <v>7</v>
      </c>
      <c r="I193" s="268"/>
      <c r="J193" s="269">
        <f>ROUND(I193*H193,2)</f>
        <v>0</v>
      </c>
      <c r="K193" s="270"/>
      <c r="L193" s="271"/>
      <c r="M193" s="272" t="s">
        <v>1</v>
      </c>
      <c r="N193" s="273" t="s">
        <v>41</v>
      </c>
      <c r="O193" s="91"/>
      <c r="P193" s="237">
        <f>O193*H193</f>
        <v>0</v>
      </c>
      <c r="Q193" s="237">
        <v>0.01</v>
      </c>
      <c r="R193" s="237">
        <f>Q193*H193</f>
        <v>0.070000000000000007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631</v>
      </c>
      <c r="AT193" s="239" t="s">
        <v>192</v>
      </c>
      <c r="AU193" s="239" t="s">
        <v>85</v>
      </c>
      <c r="AY193" s="17" t="s">
        <v>149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83</v>
      </c>
      <c r="BK193" s="240">
        <f>ROUND(I193*H193,2)</f>
        <v>0</v>
      </c>
      <c r="BL193" s="17" t="s">
        <v>451</v>
      </c>
      <c r="BM193" s="239" t="s">
        <v>652</v>
      </c>
    </row>
    <row r="194" s="14" customFormat="1">
      <c r="A194" s="14"/>
      <c r="B194" s="252"/>
      <c r="C194" s="253"/>
      <c r="D194" s="243" t="s">
        <v>154</v>
      </c>
      <c r="E194" s="254" t="s">
        <v>1</v>
      </c>
      <c r="F194" s="255" t="s">
        <v>183</v>
      </c>
      <c r="G194" s="253"/>
      <c r="H194" s="256">
        <v>7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2" t="s">
        <v>154</v>
      </c>
      <c r="AU194" s="262" t="s">
        <v>85</v>
      </c>
      <c r="AV194" s="14" t="s">
        <v>85</v>
      </c>
      <c r="AW194" s="14" t="s">
        <v>32</v>
      </c>
      <c r="AX194" s="14" t="s">
        <v>83</v>
      </c>
      <c r="AY194" s="262" t="s">
        <v>149</v>
      </c>
    </row>
    <row r="195" s="13" customFormat="1">
      <c r="A195" s="13"/>
      <c r="B195" s="241"/>
      <c r="C195" s="242"/>
      <c r="D195" s="243" t="s">
        <v>154</v>
      </c>
      <c r="E195" s="244" t="s">
        <v>1</v>
      </c>
      <c r="F195" s="245" t="s">
        <v>653</v>
      </c>
      <c r="G195" s="242"/>
      <c r="H195" s="244" t="s">
        <v>1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154</v>
      </c>
      <c r="AU195" s="251" t="s">
        <v>85</v>
      </c>
      <c r="AV195" s="13" t="s">
        <v>83</v>
      </c>
      <c r="AW195" s="13" t="s">
        <v>32</v>
      </c>
      <c r="AX195" s="13" t="s">
        <v>76</v>
      </c>
      <c r="AY195" s="251" t="s">
        <v>149</v>
      </c>
    </row>
    <row r="196" s="2" customFormat="1" ht="14.4" customHeight="1">
      <c r="A196" s="38"/>
      <c r="B196" s="39"/>
      <c r="C196" s="263" t="s">
        <v>482</v>
      </c>
      <c r="D196" s="263" t="s">
        <v>192</v>
      </c>
      <c r="E196" s="264" t="s">
        <v>654</v>
      </c>
      <c r="F196" s="265" t="s">
        <v>655</v>
      </c>
      <c r="G196" s="266" t="s">
        <v>308</v>
      </c>
      <c r="H196" s="267">
        <v>7</v>
      </c>
      <c r="I196" s="268"/>
      <c r="J196" s="269">
        <f>ROUND(I196*H196,2)</f>
        <v>0</v>
      </c>
      <c r="K196" s="270"/>
      <c r="L196" s="271"/>
      <c r="M196" s="272" t="s">
        <v>1</v>
      </c>
      <c r="N196" s="273" t="s">
        <v>41</v>
      </c>
      <c r="O196" s="91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9" t="s">
        <v>631</v>
      </c>
      <c r="AT196" s="239" t="s">
        <v>192</v>
      </c>
      <c r="AU196" s="239" t="s">
        <v>85</v>
      </c>
      <c r="AY196" s="17" t="s">
        <v>149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7" t="s">
        <v>83</v>
      </c>
      <c r="BK196" s="240">
        <f>ROUND(I196*H196,2)</f>
        <v>0</v>
      </c>
      <c r="BL196" s="17" t="s">
        <v>451</v>
      </c>
      <c r="BM196" s="239" t="s">
        <v>656</v>
      </c>
    </row>
    <row r="197" s="14" customFormat="1">
      <c r="A197" s="14"/>
      <c r="B197" s="252"/>
      <c r="C197" s="253"/>
      <c r="D197" s="243" t="s">
        <v>154</v>
      </c>
      <c r="E197" s="254" t="s">
        <v>1</v>
      </c>
      <c r="F197" s="255" t="s">
        <v>183</v>
      </c>
      <c r="G197" s="253"/>
      <c r="H197" s="256">
        <v>7</v>
      </c>
      <c r="I197" s="257"/>
      <c r="J197" s="253"/>
      <c r="K197" s="253"/>
      <c r="L197" s="258"/>
      <c r="M197" s="259"/>
      <c r="N197" s="260"/>
      <c r="O197" s="260"/>
      <c r="P197" s="260"/>
      <c r="Q197" s="260"/>
      <c r="R197" s="260"/>
      <c r="S197" s="260"/>
      <c r="T197" s="26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2" t="s">
        <v>154</v>
      </c>
      <c r="AU197" s="262" t="s">
        <v>85</v>
      </c>
      <c r="AV197" s="14" t="s">
        <v>85</v>
      </c>
      <c r="AW197" s="14" t="s">
        <v>32</v>
      </c>
      <c r="AX197" s="14" t="s">
        <v>83</v>
      </c>
      <c r="AY197" s="262" t="s">
        <v>149</v>
      </c>
    </row>
    <row r="198" s="2" customFormat="1" ht="22.2" customHeight="1">
      <c r="A198" s="38"/>
      <c r="B198" s="39"/>
      <c r="C198" s="263" t="s">
        <v>486</v>
      </c>
      <c r="D198" s="263" t="s">
        <v>192</v>
      </c>
      <c r="E198" s="264" t="s">
        <v>657</v>
      </c>
      <c r="F198" s="265" t="s">
        <v>658</v>
      </c>
      <c r="G198" s="266" t="s">
        <v>308</v>
      </c>
      <c r="H198" s="267">
        <v>7</v>
      </c>
      <c r="I198" s="268"/>
      <c r="J198" s="269">
        <f>ROUND(I198*H198,2)</f>
        <v>0</v>
      </c>
      <c r="K198" s="270"/>
      <c r="L198" s="271"/>
      <c r="M198" s="272" t="s">
        <v>1</v>
      </c>
      <c r="N198" s="273" t="s">
        <v>41</v>
      </c>
      <c r="O198" s="91"/>
      <c r="P198" s="237">
        <f>O198*H198</f>
        <v>0</v>
      </c>
      <c r="Q198" s="237">
        <v>0</v>
      </c>
      <c r="R198" s="237">
        <f>Q198*H198</f>
        <v>0</v>
      </c>
      <c r="S198" s="237">
        <v>0</v>
      </c>
      <c r="T198" s="23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9" t="s">
        <v>631</v>
      </c>
      <c r="AT198" s="239" t="s">
        <v>192</v>
      </c>
      <c r="AU198" s="239" t="s">
        <v>85</v>
      </c>
      <c r="AY198" s="17" t="s">
        <v>149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7" t="s">
        <v>83</v>
      </c>
      <c r="BK198" s="240">
        <f>ROUND(I198*H198,2)</f>
        <v>0</v>
      </c>
      <c r="BL198" s="17" t="s">
        <v>451</v>
      </c>
      <c r="BM198" s="239" t="s">
        <v>659</v>
      </c>
    </row>
    <row r="199" s="14" customFormat="1">
      <c r="A199" s="14"/>
      <c r="B199" s="252"/>
      <c r="C199" s="253"/>
      <c r="D199" s="243" t="s">
        <v>154</v>
      </c>
      <c r="E199" s="254" t="s">
        <v>1</v>
      </c>
      <c r="F199" s="255" t="s">
        <v>183</v>
      </c>
      <c r="G199" s="253"/>
      <c r="H199" s="256">
        <v>7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154</v>
      </c>
      <c r="AU199" s="262" t="s">
        <v>85</v>
      </c>
      <c r="AV199" s="14" t="s">
        <v>85</v>
      </c>
      <c r="AW199" s="14" t="s">
        <v>32</v>
      </c>
      <c r="AX199" s="14" t="s">
        <v>83</v>
      </c>
      <c r="AY199" s="262" t="s">
        <v>149</v>
      </c>
    </row>
    <row r="200" s="2" customFormat="1" ht="14.4" customHeight="1">
      <c r="A200" s="38"/>
      <c r="B200" s="39"/>
      <c r="C200" s="263" t="s">
        <v>490</v>
      </c>
      <c r="D200" s="263" t="s">
        <v>192</v>
      </c>
      <c r="E200" s="264" t="s">
        <v>660</v>
      </c>
      <c r="F200" s="265" t="s">
        <v>661</v>
      </c>
      <c r="G200" s="266" t="s">
        <v>308</v>
      </c>
      <c r="H200" s="267">
        <v>7</v>
      </c>
      <c r="I200" s="268"/>
      <c r="J200" s="269">
        <f>ROUND(I200*H200,2)</f>
        <v>0</v>
      </c>
      <c r="K200" s="270"/>
      <c r="L200" s="271"/>
      <c r="M200" s="272" t="s">
        <v>1</v>
      </c>
      <c r="N200" s="273" t="s">
        <v>41</v>
      </c>
      <c r="O200" s="91"/>
      <c r="P200" s="237">
        <f>O200*H200</f>
        <v>0</v>
      </c>
      <c r="Q200" s="237">
        <v>0.00059000000000000003</v>
      </c>
      <c r="R200" s="237">
        <f>Q200*H200</f>
        <v>0.00413</v>
      </c>
      <c r="S200" s="237">
        <v>0</v>
      </c>
      <c r="T200" s="23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9" t="s">
        <v>631</v>
      </c>
      <c r="AT200" s="239" t="s">
        <v>192</v>
      </c>
      <c r="AU200" s="239" t="s">
        <v>85</v>
      </c>
      <c r="AY200" s="17" t="s">
        <v>149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7" t="s">
        <v>83</v>
      </c>
      <c r="BK200" s="240">
        <f>ROUND(I200*H200,2)</f>
        <v>0</v>
      </c>
      <c r="BL200" s="17" t="s">
        <v>451</v>
      </c>
      <c r="BM200" s="239" t="s">
        <v>662</v>
      </c>
    </row>
    <row r="201" s="14" customFormat="1">
      <c r="A201" s="14"/>
      <c r="B201" s="252"/>
      <c r="C201" s="253"/>
      <c r="D201" s="243" t="s">
        <v>154</v>
      </c>
      <c r="E201" s="254" t="s">
        <v>1</v>
      </c>
      <c r="F201" s="255" t="s">
        <v>183</v>
      </c>
      <c r="G201" s="253"/>
      <c r="H201" s="256">
        <v>7</v>
      </c>
      <c r="I201" s="257"/>
      <c r="J201" s="253"/>
      <c r="K201" s="253"/>
      <c r="L201" s="258"/>
      <c r="M201" s="295"/>
      <c r="N201" s="296"/>
      <c r="O201" s="296"/>
      <c r="P201" s="296"/>
      <c r="Q201" s="296"/>
      <c r="R201" s="296"/>
      <c r="S201" s="296"/>
      <c r="T201" s="29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2" t="s">
        <v>154</v>
      </c>
      <c r="AU201" s="262" t="s">
        <v>85</v>
      </c>
      <c r="AV201" s="14" t="s">
        <v>85</v>
      </c>
      <c r="AW201" s="14" t="s">
        <v>32</v>
      </c>
      <c r="AX201" s="14" t="s">
        <v>83</v>
      </c>
      <c r="AY201" s="262" t="s">
        <v>149</v>
      </c>
    </row>
    <row r="202" s="2" customFormat="1" ht="6.96" customHeight="1">
      <c r="A202" s="38"/>
      <c r="B202" s="66"/>
      <c r="C202" s="67"/>
      <c r="D202" s="67"/>
      <c r="E202" s="67"/>
      <c r="F202" s="67"/>
      <c r="G202" s="67"/>
      <c r="H202" s="67"/>
      <c r="I202" s="67"/>
      <c r="J202" s="67"/>
      <c r="K202" s="67"/>
      <c r="L202" s="44"/>
      <c r="M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</row>
  </sheetData>
  <sheetProtection sheet="1" autoFilter="0" formatColumns="0" formatRows="0" objects="1" scenarios="1" spinCount="100000" saltValue="SV91qPumUkTX1S28vL8bve4GUP7cZHA5j9q9RyayeJ38BIOkK+vrJaHoh6FEmkdZNoqL0uIH9tyPHU4dwtrJtg==" hashValue="gahZ4siE006BgYiC40XYj2SN2wojGvvgm+huZP+eEpRvI6MEG+ISaM6tegNtkEjynKpyjWCXMJj/K4U2GnZ8QA==" algorithmName="SHA-512" password="CC35"/>
  <autoFilter ref="C128:K20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4.4" customHeight="1">
      <c r="A9" s="38"/>
      <c r="B9" s="44"/>
      <c r="C9" s="38"/>
      <c r="D9" s="38"/>
      <c r="E9" s="151" t="s">
        <v>520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5.6" customHeight="1">
      <c r="A11" s="38"/>
      <c r="B11" s="44"/>
      <c r="C11" s="38"/>
      <c r="D11" s="38"/>
      <c r="E11" s="152" t="s">
        <v>663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15. 5. 2023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>Město Zruč nad Sázavou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>VDG Projektování s.r.o.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4.4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ROUND((SUM(BE122:BE129)),  2)</f>
        <v>0</v>
      </c>
      <c r="G35" s="38"/>
      <c r="H35" s="38"/>
      <c r="I35" s="164">
        <v>0.20999999999999999</v>
      </c>
      <c r="J35" s="163">
        <f>ROUND(((SUM(BE122:BE129))*I35),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ROUND((SUM(BF122:BF129)),  2)</f>
        <v>0</v>
      </c>
      <c r="G36" s="38"/>
      <c r="H36" s="38"/>
      <c r="I36" s="164">
        <v>0.12</v>
      </c>
      <c r="J36" s="163">
        <f>ROUND(((SUM(BF122:BF129))*I36),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ROUND((SUM(BG122:BG129)),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ROUND((SUM(BH122:BH129)),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ROUND((SUM(BI122:BI129)),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4.4" customHeight="1">
      <c r="A87" s="38"/>
      <c r="B87" s="39"/>
      <c r="C87" s="40"/>
      <c r="D87" s="40"/>
      <c r="E87" s="183" t="s">
        <v>520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6" customHeight="1">
      <c r="A89" s="38"/>
      <c r="B89" s="39"/>
      <c r="C89" s="40"/>
      <c r="D89" s="40"/>
      <c r="E89" s="76" t="str">
        <f>E11</f>
        <v>04 - Dokončovací práce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Zruč nad Sázavou</v>
      </c>
      <c r="G91" s="40"/>
      <c r="H91" s="40"/>
      <c r="I91" s="32" t="s">
        <v>22</v>
      </c>
      <c r="J91" s="79" t="str">
        <f>IF(J14="","",J14)</f>
        <v>15. 5. 2023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6.4" customHeight="1">
      <c r="A93" s="38"/>
      <c r="B93" s="39"/>
      <c r="C93" s="32" t="s">
        <v>24</v>
      </c>
      <c r="D93" s="40"/>
      <c r="E93" s="40"/>
      <c r="F93" s="27" t="str">
        <f>E17</f>
        <v>Město Zruč nad Sázavou</v>
      </c>
      <c r="G93" s="40"/>
      <c r="H93" s="40"/>
      <c r="I93" s="32" t="s">
        <v>30</v>
      </c>
      <c r="J93" s="36" t="str">
        <f>E23</f>
        <v>VDG Projektování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6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Vítězslav Pavel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126</v>
      </c>
      <c r="D96" s="185"/>
      <c r="E96" s="185"/>
      <c r="F96" s="185"/>
      <c r="G96" s="185"/>
      <c r="H96" s="185"/>
      <c r="I96" s="185"/>
      <c r="J96" s="186" t="s">
        <v>127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128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129</v>
      </c>
    </row>
    <row r="99" s="9" customFormat="1" ht="24.96" customHeight="1">
      <c r="A99" s="9"/>
      <c r="B99" s="188"/>
      <c r="C99" s="189"/>
      <c r="D99" s="190" t="s">
        <v>550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551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134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4.4" customHeight="1">
      <c r="A110" s="38"/>
      <c r="B110" s="39"/>
      <c r="C110" s="40"/>
      <c r="D110" s="40"/>
      <c r="E110" s="183" t="str">
        <f>E7</f>
        <v>Rekonstrukce ulice Pod Vysílačem ve Zruči nad Sázavou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121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4.4" customHeight="1">
      <c r="A112" s="38"/>
      <c r="B112" s="39"/>
      <c r="C112" s="40"/>
      <c r="D112" s="40"/>
      <c r="E112" s="183" t="s">
        <v>520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123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6" customHeight="1">
      <c r="A114" s="38"/>
      <c r="B114" s="39"/>
      <c r="C114" s="40"/>
      <c r="D114" s="40"/>
      <c r="E114" s="76" t="str">
        <f>E11</f>
        <v>04 - Dokončovací práce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Zruč nad Sázavou</v>
      </c>
      <c r="G116" s="40"/>
      <c r="H116" s="40"/>
      <c r="I116" s="32" t="s">
        <v>22</v>
      </c>
      <c r="J116" s="79" t="str">
        <f>IF(J14="","",J14)</f>
        <v>15. 5. 2023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4" customHeight="1">
      <c r="A118" s="38"/>
      <c r="B118" s="39"/>
      <c r="C118" s="32" t="s">
        <v>24</v>
      </c>
      <c r="D118" s="40"/>
      <c r="E118" s="40"/>
      <c r="F118" s="27" t="str">
        <f>E17</f>
        <v>Město Zruč nad Sázavou</v>
      </c>
      <c r="G118" s="40"/>
      <c r="H118" s="40"/>
      <c r="I118" s="32" t="s">
        <v>30</v>
      </c>
      <c r="J118" s="36" t="str">
        <f>E23</f>
        <v>VDG Projektování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6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>Ing. Vítězslav Pavel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135</v>
      </c>
      <c r="D121" s="202" t="s">
        <v>61</v>
      </c>
      <c r="E121" s="202" t="s">
        <v>57</v>
      </c>
      <c r="F121" s="202" t="s">
        <v>58</v>
      </c>
      <c r="G121" s="202" t="s">
        <v>136</v>
      </c>
      <c r="H121" s="202" t="s">
        <v>137</v>
      </c>
      <c r="I121" s="202" t="s">
        <v>138</v>
      </c>
      <c r="J121" s="203" t="s">
        <v>127</v>
      </c>
      <c r="K121" s="204" t="s">
        <v>139</v>
      </c>
      <c r="L121" s="205"/>
      <c r="M121" s="100" t="s">
        <v>1</v>
      </c>
      <c r="N121" s="101" t="s">
        <v>40</v>
      </c>
      <c r="O121" s="101" t="s">
        <v>140</v>
      </c>
      <c r="P121" s="101" t="s">
        <v>141</v>
      </c>
      <c r="Q121" s="101" t="s">
        <v>142</v>
      </c>
      <c r="R121" s="101" t="s">
        <v>143</v>
      </c>
      <c r="S121" s="101" t="s">
        <v>144</v>
      </c>
      <c r="T121" s="102" t="s">
        <v>145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146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0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129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75</v>
      </c>
      <c r="E123" s="214" t="s">
        <v>624</v>
      </c>
      <c r="F123" s="214" t="s">
        <v>625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75</v>
      </c>
      <c r="AU123" s="223" t="s">
        <v>76</v>
      </c>
      <c r="AY123" s="222" t="s">
        <v>149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75</v>
      </c>
      <c r="E124" s="225" t="s">
        <v>626</v>
      </c>
      <c r="F124" s="225" t="s">
        <v>627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SUM(P125:P129)</f>
        <v>0</v>
      </c>
      <c r="Q124" s="219"/>
      <c r="R124" s="220">
        <f>SUM(R125:R129)</f>
        <v>0</v>
      </c>
      <c r="S124" s="219"/>
      <c r="T124" s="221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75</v>
      </c>
      <c r="AU124" s="223" t="s">
        <v>83</v>
      </c>
      <c r="AY124" s="222" t="s">
        <v>149</v>
      </c>
      <c r="BK124" s="224">
        <f>SUM(BK125:BK129)</f>
        <v>0</v>
      </c>
    </row>
    <row r="125" s="2" customFormat="1" ht="22.2" customHeight="1">
      <c r="A125" s="38"/>
      <c r="B125" s="39"/>
      <c r="C125" s="227" t="s">
        <v>83</v>
      </c>
      <c r="D125" s="227" t="s">
        <v>150</v>
      </c>
      <c r="E125" s="228" t="s">
        <v>664</v>
      </c>
      <c r="F125" s="229" t="s">
        <v>665</v>
      </c>
      <c r="G125" s="230" t="s">
        <v>308</v>
      </c>
      <c r="H125" s="231">
        <v>1</v>
      </c>
      <c r="I125" s="232"/>
      <c r="J125" s="233">
        <f>ROUND(I125*H125,2)</f>
        <v>0</v>
      </c>
      <c r="K125" s="234"/>
      <c r="L125" s="44"/>
      <c r="M125" s="235" t="s">
        <v>1</v>
      </c>
      <c r="N125" s="236" t="s">
        <v>41</v>
      </c>
      <c r="O125" s="91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451</v>
      </c>
      <c r="AT125" s="239" t="s">
        <v>150</v>
      </c>
      <c r="AU125" s="239" t="s">
        <v>85</v>
      </c>
      <c r="AY125" s="17" t="s">
        <v>149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83</v>
      </c>
      <c r="BK125" s="240">
        <f>ROUND(I125*H125,2)</f>
        <v>0</v>
      </c>
      <c r="BL125" s="17" t="s">
        <v>451</v>
      </c>
      <c r="BM125" s="239" t="s">
        <v>666</v>
      </c>
    </row>
    <row r="126" s="14" customFormat="1">
      <c r="A126" s="14"/>
      <c r="B126" s="252"/>
      <c r="C126" s="253"/>
      <c r="D126" s="243" t="s">
        <v>154</v>
      </c>
      <c r="E126" s="254" t="s">
        <v>1</v>
      </c>
      <c r="F126" s="255" t="s">
        <v>83</v>
      </c>
      <c r="G126" s="253"/>
      <c r="H126" s="256">
        <v>1</v>
      </c>
      <c r="I126" s="257"/>
      <c r="J126" s="253"/>
      <c r="K126" s="253"/>
      <c r="L126" s="258"/>
      <c r="M126" s="259"/>
      <c r="N126" s="260"/>
      <c r="O126" s="260"/>
      <c r="P126" s="260"/>
      <c r="Q126" s="260"/>
      <c r="R126" s="260"/>
      <c r="S126" s="260"/>
      <c r="T126" s="26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2" t="s">
        <v>154</v>
      </c>
      <c r="AU126" s="262" t="s">
        <v>85</v>
      </c>
      <c r="AV126" s="14" t="s">
        <v>85</v>
      </c>
      <c r="AW126" s="14" t="s">
        <v>32</v>
      </c>
      <c r="AX126" s="14" t="s">
        <v>83</v>
      </c>
      <c r="AY126" s="262" t="s">
        <v>149</v>
      </c>
    </row>
    <row r="127" s="13" customFormat="1">
      <c r="A127" s="13"/>
      <c r="B127" s="241"/>
      <c r="C127" s="242"/>
      <c r="D127" s="243" t="s">
        <v>154</v>
      </c>
      <c r="E127" s="244" t="s">
        <v>1</v>
      </c>
      <c r="F127" s="245" t="s">
        <v>667</v>
      </c>
      <c r="G127" s="242"/>
      <c r="H127" s="244" t="s">
        <v>1</v>
      </c>
      <c r="I127" s="246"/>
      <c r="J127" s="242"/>
      <c r="K127" s="242"/>
      <c r="L127" s="247"/>
      <c r="M127" s="248"/>
      <c r="N127" s="249"/>
      <c r="O127" s="249"/>
      <c r="P127" s="249"/>
      <c r="Q127" s="249"/>
      <c r="R127" s="249"/>
      <c r="S127" s="249"/>
      <c r="T127" s="25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1" t="s">
        <v>154</v>
      </c>
      <c r="AU127" s="251" t="s">
        <v>85</v>
      </c>
      <c r="AV127" s="13" t="s">
        <v>83</v>
      </c>
      <c r="AW127" s="13" t="s">
        <v>32</v>
      </c>
      <c r="AX127" s="13" t="s">
        <v>76</v>
      </c>
      <c r="AY127" s="251" t="s">
        <v>149</v>
      </c>
    </row>
    <row r="128" s="13" customFormat="1">
      <c r="A128" s="13"/>
      <c r="B128" s="241"/>
      <c r="C128" s="242"/>
      <c r="D128" s="243" t="s">
        <v>154</v>
      </c>
      <c r="E128" s="244" t="s">
        <v>1</v>
      </c>
      <c r="F128" s="245" t="s">
        <v>668</v>
      </c>
      <c r="G128" s="242"/>
      <c r="H128" s="244" t="s">
        <v>1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154</v>
      </c>
      <c r="AU128" s="251" t="s">
        <v>85</v>
      </c>
      <c r="AV128" s="13" t="s">
        <v>83</v>
      </c>
      <c r="AW128" s="13" t="s">
        <v>32</v>
      </c>
      <c r="AX128" s="13" t="s">
        <v>76</v>
      </c>
      <c r="AY128" s="251" t="s">
        <v>149</v>
      </c>
    </row>
    <row r="129" s="13" customFormat="1">
      <c r="A129" s="13"/>
      <c r="B129" s="241"/>
      <c r="C129" s="242"/>
      <c r="D129" s="243" t="s">
        <v>154</v>
      </c>
      <c r="E129" s="244" t="s">
        <v>1</v>
      </c>
      <c r="F129" s="245" t="s">
        <v>669</v>
      </c>
      <c r="G129" s="242"/>
      <c r="H129" s="244" t="s">
        <v>1</v>
      </c>
      <c r="I129" s="246"/>
      <c r="J129" s="242"/>
      <c r="K129" s="242"/>
      <c r="L129" s="247"/>
      <c r="M129" s="281"/>
      <c r="N129" s="282"/>
      <c r="O129" s="282"/>
      <c r="P129" s="282"/>
      <c r="Q129" s="282"/>
      <c r="R129" s="282"/>
      <c r="S129" s="282"/>
      <c r="T129" s="28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1" t="s">
        <v>154</v>
      </c>
      <c r="AU129" s="251" t="s">
        <v>85</v>
      </c>
      <c r="AV129" s="13" t="s">
        <v>83</v>
      </c>
      <c r="AW129" s="13" t="s">
        <v>32</v>
      </c>
      <c r="AX129" s="13" t="s">
        <v>76</v>
      </c>
      <c r="AY129" s="251" t="s">
        <v>149</v>
      </c>
    </row>
    <row r="130" s="2" customFormat="1" ht="6.96" customHeight="1">
      <c r="A130" s="38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44"/>
      <c r="M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</sheetData>
  <sheetProtection sheet="1" autoFilter="0" formatColumns="0" formatRows="0" objects="1" scenarios="1" spinCount="100000" saltValue="/fwspGlxKbFb/AY2Mie4Fd9wlw1kejZDwk3tnjXu4zJa1BAiMe+92ow5jhRwc3HSz0zE//4jY22XkQa/K7g5sw==" hashValue="fFlJx2JvAzQhxm/tFeUAlZjX8fHgKmbPfZ7HaUoEBWaRZso5DZmka7zxyQuOZ+gsk69pOff4bRnsJP+Low/L2g==" algorithmName="SHA-512" password="CC35"/>
  <autoFilter ref="C121:K12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52" t="s">
        <v>670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15. 5. 2023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0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33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ROUND((SUM(BE118:BE126)),  2)</f>
        <v>0</v>
      </c>
      <c r="G33" s="38"/>
      <c r="H33" s="38"/>
      <c r="I33" s="164">
        <v>0.20999999999999999</v>
      </c>
      <c r="J33" s="163">
        <f>ROUND(((SUM(BE118:BE126))*I33),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ROUND((SUM(BF118:BF126)),  2)</f>
        <v>0</v>
      </c>
      <c r="G34" s="38"/>
      <c r="H34" s="38"/>
      <c r="I34" s="164">
        <v>0.12</v>
      </c>
      <c r="J34" s="163">
        <f>ROUND(((SUM(BF118:BF126))*I34),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ROUND((SUM(BG118:BG126)),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ROUND((SUM(BH118:BH126)),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ROUND((SUM(BI118:BI126)),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SO 800 - sadové úpravy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Zruč nad Sázavou</v>
      </c>
      <c r="G89" s="40"/>
      <c r="H89" s="40"/>
      <c r="I89" s="32" t="s">
        <v>22</v>
      </c>
      <c r="J89" s="79" t="str">
        <f>IF(J12="","",J12)</f>
        <v>15. 5. 2023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Město Zruč nad Sázavou</v>
      </c>
      <c r="G91" s="40"/>
      <c r="H91" s="40"/>
      <c r="I91" s="32" t="s">
        <v>30</v>
      </c>
      <c r="J91" s="36" t="str">
        <f>E21</f>
        <v>VDG Projektování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Vítězslav Pavel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126</v>
      </c>
      <c r="D94" s="185"/>
      <c r="E94" s="185"/>
      <c r="F94" s="185"/>
      <c r="G94" s="185"/>
      <c r="H94" s="185"/>
      <c r="I94" s="185"/>
      <c r="J94" s="186" t="s">
        <v>127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128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129</v>
      </c>
    </row>
    <row r="97" s="9" customFormat="1" ht="24.96" customHeight="1">
      <c r="A97" s="9"/>
      <c r="B97" s="188"/>
      <c r="C97" s="189"/>
      <c r="D97" s="190" t="s">
        <v>130</v>
      </c>
      <c r="E97" s="191"/>
      <c r="F97" s="191"/>
      <c r="G97" s="191"/>
      <c r="H97" s="191"/>
      <c r="I97" s="191"/>
      <c r="J97" s="192">
        <f>J119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232</v>
      </c>
      <c r="E98" s="196"/>
      <c r="F98" s="196"/>
      <c r="G98" s="196"/>
      <c r="H98" s="196"/>
      <c r="I98" s="196"/>
      <c r="J98" s="197">
        <f>J120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134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4.4" customHeight="1">
      <c r="A108" s="38"/>
      <c r="B108" s="39"/>
      <c r="C108" s="40"/>
      <c r="D108" s="40"/>
      <c r="E108" s="183" t="str">
        <f>E7</f>
        <v>Rekonstrukce ulice Pod Vysílačem ve Zruči nad Sázavou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121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5.6" customHeight="1">
      <c r="A110" s="38"/>
      <c r="B110" s="39"/>
      <c r="C110" s="40"/>
      <c r="D110" s="40"/>
      <c r="E110" s="76" t="str">
        <f>E9</f>
        <v>SO 800 - sadové úpravy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Zruč nad Sázavou</v>
      </c>
      <c r="G112" s="40"/>
      <c r="H112" s="40"/>
      <c r="I112" s="32" t="s">
        <v>22</v>
      </c>
      <c r="J112" s="79" t="str">
        <f>IF(J12="","",J12)</f>
        <v>15. 5. 2023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4" customHeight="1">
      <c r="A114" s="38"/>
      <c r="B114" s="39"/>
      <c r="C114" s="32" t="s">
        <v>24</v>
      </c>
      <c r="D114" s="40"/>
      <c r="E114" s="40"/>
      <c r="F114" s="27" t="str">
        <f>E15</f>
        <v>Město Zruč nad Sázavou</v>
      </c>
      <c r="G114" s="40"/>
      <c r="H114" s="40"/>
      <c r="I114" s="32" t="s">
        <v>30</v>
      </c>
      <c r="J114" s="36" t="str">
        <f>E21</f>
        <v>VDG Projektování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6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>Ing. Vítězslav Pavel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9"/>
      <c r="B117" s="200"/>
      <c r="C117" s="201" t="s">
        <v>135</v>
      </c>
      <c r="D117" s="202" t="s">
        <v>61</v>
      </c>
      <c r="E117" s="202" t="s">
        <v>57</v>
      </c>
      <c r="F117" s="202" t="s">
        <v>58</v>
      </c>
      <c r="G117" s="202" t="s">
        <v>136</v>
      </c>
      <c r="H117" s="202" t="s">
        <v>137</v>
      </c>
      <c r="I117" s="202" t="s">
        <v>138</v>
      </c>
      <c r="J117" s="203" t="s">
        <v>127</v>
      </c>
      <c r="K117" s="204" t="s">
        <v>139</v>
      </c>
      <c r="L117" s="205"/>
      <c r="M117" s="100" t="s">
        <v>1</v>
      </c>
      <c r="N117" s="101" t="s">
        <v>40</v>
      </c>
      <c r="O117" s="101" t="s">
        <v>140</v>
      </c>
      <c r="P117" s="101" t="s">
        <v>141</v>
      </c>
      <c r="Q117" s="101" t="s">
        <v>142</v>
      </c>
      <c r="R117" s="101" t="s">
        <v>143</v>
      </c>
      <c r="S117" s="101" t="s">
        <v>144</v>
      </c>
      <c r="T117" s="102" t="s">
        <v>145</v>
      </c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</row>
    <row r="118" s="2" customFormat="1" ht="22.8" customHeight="1">
      <c r="A118" s="38"/>
      <c r="B118" s="39"/>
      <c r="C118" s="107" t="s">
        <v>146</v>
      </c>
      <c r="D118" s="40"/>
      <c r="E118" s="40"/>
      <c r="F118" s="40"/>
      <c r="G118" s="40"/>
      <c r="H118" s="40"/>
      <c r="I118" s="40"/>
      <c r="J118" s="206">
        <f>BK118</f>
        <v>0</v>
      </c>
      <c r="K118" s="40"/>
      <c r="L118" s="44"/>
      <c r="M118" s="103"/>
      <c r="N118" s="207"/>
      <c r="O118" s="104"/>
      <c r="P118" s="208">
        <f>P119</f>
        <v>0</v>
      </c>
      <c r="Q118" s="104"/>
      <c r="R118" s="208">
        <f>R119</f>
        <v>0.061499999999999999</v>
      </c>
      <c r="S118" s="104"/>
      <c r="T118" s="209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129</v>
      </c>
      <c r="BK118" s="210">
        <f>BK119</f>
        <v>0</v>
      </c>
    </row>
    <row r="119" s="12" customFormat="1" ht="25.92" customHeight="1">
      <c r="A119" s="12"/>
      <c r="B119" s="211"/>
      <c r="C119" s="212"/>
      <c r="D119" s="213" t="s">
        <v>75</v>
      </c>
      <c r="E119" s="214" t="s">
        <v>147</v>
      </c>
      <c r="F119" s="214" t="s">
        <v>148</v>
      </c>
      <c r="G119" s="212"/>
      <c r="H119" s="212"/>
      <c r="I119" s="215"/>
      <c r="J119" s="216">
        <f>BK119</f>
        <v>0</v>
      </c>
      <c r="K119" s="212"/>
      <c r="L119" s="217"/>
      <c r="M119" s="218"/>
      <c r="N119" s="219"/>
      <c r="O119" s="219"/>
      <c r="P119" s="220">
        <f>P120</f>
        <v>0</v>
      </c>
      <c r="Q119" s="219"/>
      <c r="R119" s="220">
        <f>R120</f>
        <v>0.061499999999999999</v>
      </c>
      <c r="S119" s="219"/>
      <c r="T119" s="22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2" t="s">
        <v>83</v>
      </c>
      <c r="AT119" s="223" t="s">
        <v>75</v>
      </c>
      <c r="AU119" s="223" t="s">
        <v>76</v>
      </c>
      <c r="AY119" s="222" t="s">
        <v>149</v>
      </c>
      <c r="BK119" s="224">
        <f>BK120</f>
        <v>0</v>
      </c>
    </row>
    <row r="120" s="12" customFormat="1" ht="22.8" customHeight="1">
      <c r="A120" s="12"/>
      <c r="B120" s="211"/>
      <c r="C120" s="212"/>
      <c r="D120" s="213" t="s">
        <v>75</v>
      </c>
      <c r="E120" s="225" t="s">
        <v>83</v>
      </c>
      <c r="F120" s="225" t="s">
        <v>101</v>
      </c>
      <c r="G120" s="212"/>
      <c r="H120" s="212"/>
      <c r="I120" s="215"/>
      <c r="J120" s="226">
        <f>BK120</f>
        <v>0</v>
      </c>
      <c r="K120" s="212"/>
      <c r="L120" s="217"/>
      <c r="M120" s="218"/>
      <c r="N120" s="219"/>
      <c r="O120" s="219"/>
      <c r="P120" s="220">
        <f>SUM(P121:P126)</f>
        <v>0</v>
      </c>
      <c r="Q120" s="219"/>
      <c r="R120" s="220">
        <f>SUM(R121:R126)</f>
        <v>0.061499999999999999</v>
      </c>
      <c r="S120" s="219"/>
      <c r="T120" s="221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2" t="s">
        <v>83</v>
      </c>
      <c r="AT120" s="223" t="s">
        <v>75</v>
      </c>
      <c r="AU120" s="223" t="s">
        <v>83</v>
      </c>
      <c r="AY120" s="222" t="s">
        <v>149</v>
      </c>
      <c r="BK120" s="224">
        <f>SUM(BK121:BK126)</f>
        <v>0</v>
      </c>
    </row>
    <row r="121" s="2" customFormat="1" ht="14.4" customHeight="1">
      <c r="A121" s="38"/>
      <c r="B121" s="39"/>
      <c r="C121" s="263" t="s">
        <v>83</v>
      </c>
      <c r="D121" s="263" t="s">
        <v>192</v>
      </c>
      <c r="E121" s="264" t="s">
        <v>671</v>
      </c>
      <c r="F121" s="265" t="s">
        <v>672</v>
      </c>
      <c r="G121" s="266" t="s">
        <v>630</v>
      </c>
      <c r="H121" s="267">
        <v>61.5</v>
      </c>
      <c r="I121" s="268"/>
      <c r="J121" s="269">
        <f>ROUND(I121*H121,2)</f>
        <v>0</v>
      </c>
      <c r="K121" s="270"/>
      <c r="L121" s="271"/>
      <c r="M121" s="272" t="s">
        <v>1</v>
      </c>
      <c r="N121" s="273" t="s">
        <v>41</v>
      </c>
      <c r="O121" s="91"/>
      <c r="P121" s="237">
        <f>O121*H121</f>
        <v>0</v>
      </c>
      <c r="Q121" s="237">
        <v>0.001</v>
      </c>
      <c r="R121" s="237">
        <f>Q121*H121</f>
        <v>0.061499999999999999</v>
      </c>
      <c r="S121" s="237">
        <v>0</v>
      </c>
      <c r="T121" s="23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9" t="s">
        <v>191</v>
      </c>
      <c r="AT121" s="239" t="s">
        <v>192</v>
      </c>
      <c r="AU121" s="239" t="s">
        <v>85</v>
      </c>
      <c r="AY121" s="17" t="s">
        <v>149</v>
      </c>
      <c r="BE121" s="240">
        <f>IF(N121="základní",J121,0)</f>
        <v>0</v>
      </c>
      <c r="BF121" s="240">
        <f>IF(N121="snížená",J121,0)</f>
        <v>0</v>
      </c>
      <c r="BG121" s="240">
        <f>IF(N121="zákl. přenesená",J121,0)</f>
        <v>0</v>
      </c>
      <c r="BH121" s="240">
        <f>IF(N121="sníž. přenesená",J121,0)</f>
        <v>0</v>
      </c>
      <c r="BI121" s="240">
        <f>IF(N121="nulová",J121,0)</f>
        <v>0</v>
      </c>
      <c r="BJ121" s="17" t="s">
        <v>83</v>
      </c>
      <c r="BK121" s="240">
        <f>ROUND(I121*H121,2)</f>
        <v>0</v>
      </c>
      <c r="BL121" s="17" t="s">
        <v>106</v>
      </c>
      <c r="BM121" s="239" t="s">
        <v>673</v>
      </c>
    </row>
    <row r="122" s="14" customFormat="1">
      <c r="A122" s="14"/>
      <c r="B122" s="252"/>
      <c r="C122" s="253"/>
      <c r="D122" s="243" t="s">
        <v>154</v>
      </c>
      <c r="E122" s="254" t="s">
        <v>1</v>
      </c>
      <c r="F122" s="255" t="s">
        <v>674</v>
      </c>
      <c r="G122" s="253"/>
      <c r="H122" s="256">
        <v>1230</v>
      </c>
      <c r="I122" s="257"/>
      <c r="J122" s="253"/>
      <c r="K122" s="253"/>
      <c r="L122" s="258"/>
      <c r="M122" s="259"/>
      <c r="N122" s="260"/>
      <c r="O122" s="260"/>
      <c r="P122" s="260"/>
      <c r="Q122" s="260"/>
      <c r="R122" s="260"/>
      <c r="S122" s="260"/>
      <c r="T122" s="26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2" t="s">
        <v>154</v>
      </c>
      <c r="AU122" s="262" t="s">
        <v>85</v>
      </c>
      <c r="AV122" s="14" t="s">
        <v>85</v>
      </c>
      <c r="AW122" s="14" t="s">
        <v>32</v>
      </c>
      <c r="AX122" s="14" t="s">
        <v>83</v>
      </c>
      <c r="AY122" s="262" t="s">
        <v>149</v>
      </c>
    </row>
    <row r="123" s="14" customFormat="1">
      <c r="A123" s="14"/>
      <c r="B123" s="252"/>
      <c r="C123" s="253"/>
      <c r="D123" s="243" t="s">
        <v>154</v>
      </c>
      <c r="E123" s="253"/>
      <c r="F123" s="255" t="s">
        <v>675</v>
      </c>
      <c r="G123" s="253"/>
      <c r="H123" s="256">
        <v>61.5</v>
      </c>
      <c r="I123" s="257"/>
      <c r="J123" s="253"/>
      <c r="K123" s="253"/>
      <c r="L123" s="258"/>
      <c r="M123" s="259"/>
      <c r="N123" s="260"/>
      <c r="O123" s="260"/>
      <c r="P123" s="260"/>
      <c r="Q123" s="260"/>
      <c r="R123" s="260"/>
      <c r="S123" s="260"/>
      <c r="T123" s="26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2" t="s">
        <v>154</v>
      </c>
      <c r="AU123" s="262" t="s">
        <v>85</v>
      </c>
      <c r="AV123" s="14" t="s">
        <v>85</v>
      </c>
      <c r="AW123" s="14" t="s">
        <v>4</v>
      </c>
      <c r="AX123" s="14" t="s">
        <v>83</v>
      </c>
      <c r="AY123" s="262" t="s">
        <v>149</v>
      </c>
    </row>
    <row r="124" s="2" customFormat="1" ht="22.2" customHeight="1">
      <c r="A124" s="38"/>
      <c r="B124" s="39"/>
      <c r="C124" s="227" t="s">
        <v>85</v>
      </c>
      <c r="D124" s="227" t="s">
        <v>150</v>
      </c>
      <c r="E124" s="228" t="s">
        <v>676</v>
      </c>
      <c r="F124" s="229" t="s">
        <v>677</v>
      </c>
      <c r="G124" s="230" t="s">
        <v>152</v>
      </c>
      <c r="H124" s="231">
        <v>1230</v>
      </c>
      <c r="I124" s="232"/>
      <c r="J124" s="233">
        <f>ROUND(I124*H124,2)</f>
        <v>0</v>
      </c>
      <c r="K124" s="234"/>
      <c r="L124" s="44"/>
      <c r="M124" s="235" t="s">
        <v>1</v>
      </c>
      <c r="N124" s="236" t="s">
        <v>41</v>
      </c>
      <c r="O124" s="91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9" t="s">
        <v>106</v>
      </c>
      <c r="AT124" s="239" t="s">
        <v>150</v>
      </c>
      <c r="AU124" s="239" t="s">
        <v>85</v>
      </c>
      <c r="AY124" s="17" t="s">
        <v>149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7" t="s">
        <v>83</v>
      </c>
      <c r="BK124" s="240">
        <f>ROUND(I124*H124,2)</f>
        <v>0</v>
      </c>
      <c r="BL124" s="17" t="s">
        <v>106</v>
      </c>
      <c r="BM124" s="239" t="s">
        <v>678</v>
      </c>
    </row>
    <row r="125" s="14" customFormat="1">
      <c r="A125" s="14"/>
      <c r="B125" s="252"/>
      <c r="C125" s="253"/>
      <c r="D125" s="243" t="s">
        <v>154</v>
      </c>
      <c r="E125" s="254" t="s">
        <v>1</v>
      </c>
      <c r="F125" s="255" t="s">
        <v>679</v>
      </c>
      <c r="G125" s="253"/>
      <c r="H125" s="256">
        <v>1230</v>
      </c>
      <c r="I125" s="257"/>
      <c r="J125" s="253"/>
      <c r="K125" s="253"/>
      <c r="L125" s="258"/>
      <c r="M125" s="259"/>
      <c r="N125" s="260"/>
      <c r="O125" s="260"/>
      <c r="P125" s="260"/>
      <c r="Q125" s="260"/>
      <c r="R125" s="260"/>
      <c r="S125" s="260"/>
      <c r="T125" s="26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2" t="s">
        <v>154</v>
      </c>
      <c r="AU125" s="262" t="s">
        <v>85</v>
      </c>
      <c r="AV125" s="14" t="s">
        <v>85</v>
      </c>
      <c r="AW125" s="14" t="s">
        <v>32</v>
      </c>
      <c r="AX125" s="14" t="s">
        <v>83</v>
      </c>
      <c r="AY125" s="262" t="s">
        <v>149</v>
      </c>
    </row>
    <row r="126" s="13" customFormat="1">
      <c r="A126" s="13"/>
      <c r="B126" s="241"/>
      <c r="C126" s="242"/>
      <c r="D126" s="243" t="s">
        <v>154</v>
      </c>
      <c r="E126" s="244" t="s">
        <v>1</v>
      </c>
      <c r="F126" s="245" t="s">
        <v>680</v>
      </c>
      <c r="G126" s="242"/>
      <c r="H126" s="244" t="s">
        <v>1</v>
      </c>
      <c r="I126" s="246"/>
      <c r="J126" s="242"/>
      <c r="K126" s="242"/>
      <c r="L126" s="247"/>
      <c r="M126" s="281"/>
      <c r="N126" s="282"/>
      <c r="O126" s="282"/>
      <c r="P126" s="282"/>
      <c r="Q126" s="282"/>
      <c r="R126" s="282"/>
      <c r="S126" s="282"/>
      <c r="T126" s="28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154</v>
      </c>
      <c r="AU126" s="251" t="s">
        <v>85</v>
      </c>
      <c r="AV126" s="13" t="s">
        <v>83</v>
      </c>
      <c r="AW126" s="13" t="s">
        <v>32</v>
      </c>
      <c r="AX126" s="13" t="s">
        <v>76</v>
      </c>
      <c r="AY126" s="251" t="s">
        <v>149</v>
      </c>
    </row>
    <row r="127" s="2" customFormat="1" ht="6.96" customHeight="1">
      <c r="A127" s="38"/>
      <c r="B127" s="66"/>
      <c r="C127" s="67"/>
      <c r="D127" s="67"/>
      <c r="E127" s="67"/>
      <c r="F127" s="67"/>
      <c r="G127" s="67"/>
      <c r="H127" s="67"/>
      <c r="I127" s="67"/>
      <c r="J127" s="67"/>
      <c r="K127" s="67"/>
      <c r="L127" s="44"/>
      <c r="M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</sheetData>
  <sheetProtection sheet="1" autoFilter="0" formatColumns="0" formatRows="0" objects="1" scenarios="1" spinCount="100000" saltValue="kb3zsiTIH6/Cs0XUJUsgsHVUrq1DZV7P/rvfE8YMnGVt4iSe1/f4HZt3U3No9UmqjYETPQ78xhXN1K4iLZkmqw==" hashValue="lJlwweDR0AGubg9I00hQ1YEcxb/q2daHYUESwspSXESBrfi1D1o4vwoj9Os/USNtP1HKonbgwq9nbTrKVEk0/w==" algorithmName="SHA-512" password="CC35"/>
  <autoFilter ref="C117:K12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4.4" customHeight="1">
      <c r="A9" s="38"/>
      <c r="B9" s="44"/>
      <c r="C9" s="38"/>
      <c r="D9" s="38"/>
      <c r="E9" s="151" t="s">
        <v>122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5.6" customHeight="1">
      <c r="A11" s="38"/>
      <c r="B11" s="44"/>
      <c r="C11" s="38"/>
      <c r="D11" s="38"/>
      <c r="E11" s="152" t="s">
        <v>124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15. 5. 2023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>Město Zruč nad Sázavou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>VDG Projektování s.r.o.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>Ing. Vítězslav Pavel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4.4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ROUND((SUM(BE124:BE167)),  2)</f>
        <v>0</v>
      </c>
      <c r="G35" s="38"/>
      <c r="H35" s="38"/>
      <c r="I35" s="164">
        <v>0.20999999999999999</v>
      </c>
      <c r="J35" s="163">
        <f>ROUND(((SUM(BE124:BE167))*I35),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ROUND((SUM(BF124:BF167)),  2)</f>
        <v>0</v>
      </c>
      <c r="G36" s="38"/>
      <c r="H36" s="38"/>
      <c r="I36" s="164">
        <v>0.12</v>
      </c>
      <c r="J36" s="163">
        <f>ROUND(((SUM(BF124:BF167))*I36),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ROUND((SUM(BG124:BG167)),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ROUND((SUM(BH124:BH167)),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ROUND((SUM(BI124:BI167)),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4.4" customHeight="1">
      <c r="A87" s="38"/>
      <c r="B87" s="39"/>
      <c r="C87" s="40"/>
      <c r="D87" s="40"/>
      <c r="E87" s="183" t="s">
        <v>122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6" customHeight="1">
      <c r="A89" s="38"/>
      <c r="B89" s="39"/>
      <c r="C89" s="40"/>
      <c r="D89" s="40"/>
      <c r="E89" s="76" t="str">
        <f>E11</f>
        <v>01 - Přípravné práce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Zruč nad Sázavou</v>
      </c>
      <c r="G91" s="40"/>
      <c r="H91" s="40"/>
      <c r="I91" s="32" t="s">
        <v>22</v>
      </c>
      <c r="J91" s="79" t="str">
        <f>IF(J14="","",J14)</f>
        <v>15. 5. 2023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6.4" customHeight="1">
      <c r="A93" s="38"/>
      <c r="B93" s="39"/>
      <c r="C93" s="32" t="s">
        <v>24</v>
      </c>
      <c r="D93" s="40"/>
      <c r="E93" s="40"/>
      <c r="F93" s="27" t="str">
        <f>E17</f>
        <v>Město Zruč nad Sázavou</v>
      </c>
      <c r="G93" s="40"/>
      <c r="H93" s="40"/>
      <c r="I93" s="32" t="s">
        <v>30</v>
      </c>
      <c r="J93" s="36" t="str">
        <f>E23</f>
        <v>VDG Projektování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6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Vítězslav Pavel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126</v>
      </c>
      <c r="D96" s="185"/>
      <c r="E96" s="185"/>
      <c r="F96" s="185"/>
      <c r="G96" s="185"/>
      <c r="H96" s="185"/>
      <c r="I96" s="185"/>
      <c r="J96" s="186" t="s">
        <v>127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128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129</v>
      </c>
    </row>
    <row r="99" s="9" customFormat="1" ht="24.96" customHeight="1">
      <c r="A99" s="9"/>
      <c r="B99" s="188"/>
      <c r="C99" s="189"/>
      <c r="D99" s="190" t="s">
        <v>130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131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8"/>
      <c r="C101" s="189"/>
      <c r="D101" s="190" t="s">
        <v>132</v>
      </c>
      <c r="E101" s="191"/>
      <c r="F101" s="191"/>
      <c r="G101" s="191"/>
      <c r="H101" s="191"/>
      <c r="I101" s="191"/>
      <c r="J101" s="192">
        <f>J148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4"/>
      <c r="C102" s="133"/>
      <c r="D102" s="195" t="s">
        <v>133</v>
      </c>
      <c r="E102" s="196"/>
      <c r="F102" s="196"/>
      <c r="G102" s="196"/>
      <c r="H102" s="196"/>
      <c r="I102" s="196"/>
      <c r="J102" s="197">
        <f>J149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4.4" customHeight="1">
      <c r="A112" s="38"/>
      <c r="B112" s="39"/>
      <c r="C112" s="40"/>
      <c r="D112" s="40"/>
      <c r="E112" s="183" t="str">
        <f>E7</f>
        <v>Rekonstrukce ulice Pod Vysílačem ve Zruči nad Sázavou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121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4.4" customHeight="1">
      <c r="A114" s="38"/>
      <c r="B114" s="39"/>
      <c r="C114" s="40"/>
      <c r="D114" s="40"/>
      <c r="E114" s="183" t="s">
        <v>122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123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6" customHeight="1">
      <c r="A116" s="38"/>
      <c r="B116" s="39"/>
      <c r="C116" s="40"/>
      <c r="D116" s="40"/>
      <c r="E116" s="76" t="str">
        <f>E11</f>
        <v>01 - Přípravné práce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Zruč nad Sázavou</v>
      </c>
      <c r="G118" s="40"/>
      <c r="H118" s="40"/>
      <c r="I118" s="32" t="s">
        <v>22</v>
      </c>
      <c r="J118" s="79" t="str">
        <f>IF(J14="","",J14)</f>
        <v>15. 5. 2023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6.4" customHeight="1">
      <c r="A120" s="38"/>
      <c r="B120" s="39"/>
      <c r="C120" s="32" t="s">
        <v>24</v>
      </c>
      <c r="D120" s="40"/>
      <c r="E120" s="40"/>
      <c r="F120" s="27" t="str">
        <f>E17</f>
        <v>Město Zruč nad Sázavou</v>
      </c>
      <c r="G120" s="40"/>
      <c r="H120" s="40"/>
      <c r="I120" s="32" t="s">
        <v>30</v>
      </c>
      <c r="J120" s="36" t="str">
        <f>E23</f>
        <v>VDG Projektování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6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>Ing. Vítězslav Pavel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135</v>
      </c>
      <c r="D123" s="202" t="s">
        <v>61</v>
      </c>
      <c r="E123" s="202" t="s">
        <v>57</v>
      </c>
      <c r="F123" s="202" t="s">
        <v>58</v>
      </c>
      <c r="G123" s="202" t="s">
        <v>136</v>
      </c>
      <c r="H123" s="202" t="s">
        <v>137</v>
      </c>
      <c r="I123" s="202" t="s">
        <v>138</v>
      </c>
      <c r="J123" s="203" t="s">
        <v>127</v>
      </c>
      <c r="K123" s="204" t="s">
        <v>139</v>
      </c>
      <c r="L123" s="205"/>
      <c r="M123" s="100" t="s">
        <v>1</v>
      </c>
      <c r="N123" s="101" t="s">
        <v>40</v>
      </c>
      <c r="O123" s="101" t="s">
        <v>140</v>
      </c>
      <c r="P123" s="101" t="s">
        <v>141</v>
      </c>
      <c r="Q123" s="101" t="s">
        <v>142</v>
      </c>
      <c r="R123" s="101" t="s">
        <v>143</v>
      </c>
      <c r="S123" s="101" t="s">
        <v>144</v>
      </c>
      <c r="T123" s="102" t="s">
        <v>145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146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P125+P148</f>
        <v>0</v>
      </c>
      <c r="Q124" s="104"/>
      <c r="R124" s="208">
        <f>R125+R148</f>
        <v>0.043200000000000002</v>
      </c>
      <c r="S124" s="104"/>
      <c r="T124" s="209">
        <f>T125+T148</f>
        <v>55.099999999999994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129</v>
      </c>
      <c r="BK124" s="210">
        <f>BK125+BK148</f>
        <v>0</v>
      </c>
    </row>
    <row r="125" s="12" customFormat="1" ht="25.92" customHeight="1">
      <c r="A125" s="12"/>
      <c r="B125" s="211"/>
      <c r="C125" s="212"/>
      <c r="D125" s="213" t="s">
        <v>75</v>
      </c>
      <c r="E125" s="214" t="s">
        <v>147</v>
      </c>
      <c r="F125" s="214" t="s">
        <v>148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</f>
        <v>0</v>
      </c>
      <c r="Q125" s="219"/>
      <c r="R125" s="220">
        <f>R126</f>
        <v>0.043200000000000002</v>
      </c>
      <c r="S125" s="219"/>
      <c r="T125" s="221">
        <f>T126</f>
        <v>55.099999999999994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83</v>
      </c>
      <c r="AT125" s="223" t="s">
        <v>75</v>
      </c>
      <c r="AU125" s="223" t="s">
        <v>76</v>
      </c>
      <c r="AY125" s="222" t="s">
        <v>149</v>
      </c>
      <c r="BK125" s="224">
        <f>BK126</f>
        <v>0</v>
      </c>
    </row>
    <row r="126" s="12" customFormat="1" ht="22.8" customHeight="1">
      <c r="A126" s="12"/>
      <c r="B126" s="211"/>
      <c r="C126" s="212"/>
      <c r="D126" s="213" t="s">
        <v>75</v>
      </c>
      <c r="E126" s="225" t="s">
        <v>83</v>
      </c>
      <c r="F126" s="225" t="s">
        <v>88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SUM(P127:P147)</f>
        <v>0</v>
      </c>
      <c r="Q126" s="219"/>
      <c r="R126" s="220">
        <f>SUM(R127:R147)</f>
        <v>0.043200000000000002</v>
      </c>
      <c r="S126" s="219"/>
      <c r="T126" s="221">
        <f>SUM(T127:T147)</f>
        <v>55.099999999999994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83</v>
      </c>
      <c r="AT126" s="223" t="s">
        <v>75</v>
      </c>
      <c r="AU126" s="223" t="s">
        <v>83</v>
      </c>
      <c r="AY126" s="222" t="s">
        <v>149</v>
      </c>
      <c r="BK126" s="224">
        <f>SUM(BK127:BK147)</f>
        <v>0</v>
      </c>
    </row>
    <row r="127" s="2" customFormat="1" ht="14.4" customHeight="1">
      <c r="A127" s="38"/>
      <c r="B127" s="39"/>
      <c r="C127" s="227" t="s">
        <v>83</v>
      </c>
      <c r="D127" s="227" t="s">
        <v>150</v>
      </c>
      <c r="E127" s="228" t="s">
        <v>83</v>
      </c>
      <c r="F127" s="229" t="s">
        <v>151</v>
      </c>
      <c r="G127" s="230" t="s">
        <v>152</v>
      </c>
      <c r="H127" s="231">
        <v>240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41</v>
      </c>
      <c r="O127" s="91"/>
      <c r="P127" s="237">
        <f>O127*H127</f>
        <v>0</v>
      </c>
      <c r="Q127" s="237">
        <v>0.00018000000000000001</v>
      </c>
      <c r="R127" s="237">
        <f>Q127*H127</f>
        <v>0.043200000000000002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106</v>
      </c>
      <c r="AT127" s="239" t="s">
        <v>150</v>
      </c>
      <c r="AU127" s="239" t="s">
        <v>85</v>
      </c>
      <c r="AY127" s="17" t="s">
        <v>149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83</v>
      </c>
      <c r="BK127" s="240">
        <f>ROUND(I127*H127,2)</f>
        <v>0</v>
      </c>
      <c r="BL127" s="17" t="s">
        <v>106</v>
      </c>
      <c r="BM127" s="239" t="s">
        <v>153</v>
      </c>
    </row>
    <row r="128" s="13" customFormat="1">
      <c r="A128" s="13"/>
      <c r="B128" s="241"/>
      <c r="C128" s="242"/>
      <c r="D128" s="243" t="s">
        <v>154</v>
      </c>
      <c r="E128" s="244" t="s">
        <v>1</v>
      </c>
      <c r="F128" s="245" t="s">
        <v>155</v>
      </c>
      <c r="G128" s="242"/>
      <c r="H128" s="244" t="s">
        <v>1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154</v>
      </c>
      <c r="AU128" s="251" t="s">
        <v>85</v>
      </c>
      <c r="AV128" s="13" t="s">
        <v>83</v>
      </c>
      <c r="AW128" s="13" t="s">
        <v>32</v>
      </c>
      <c r="AX128" s="13" t="s">
        <v>76</v>
      </c>
      <c r="AY128" s="251" t="s">
        <v>149</v>
      </c>
    </row>
    <row r="129" s="14" customFormat="1">
      <c r="A129" s="14"/>
      <c r="B129" s="252"/>
      <c r="C129" s="253"/>
      <c r="D129" s="243" t="s">
        <v>154</v>
      </c>
      <c r="E129" s="254" t="s">
        <v>1</v>
      </c>
      <c r="F129" s="255" t="s">
        <v>156</v>
      </c>
      <c r="G129" s="253"/>
      <c r="H129" s="256">
        <v>240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2" t="s">
        <v>154</v>
      </c>
      <c r="AU129" s="262" t="s">
        <v>85</v>
      </c>
      <c r="AV129" s="14" t="s">
        <v>85</v>
      </c>
      <c r="AW129" s="14" t="s">
        <v>32</v>
      </c>
      <c r="AX129" s="14" t="s">
        <v>83</v>
      </c>
      <c r="AY129" s="262" t="s">
        <v>149</v>
      </c>
    </row>
    <row r="130" s="2" customFormat="1" ht="34.8" customHeight="1">
      <c r="A130" s="38"/>
      <c r="B130" s="39"/>
      <c r="C130" s="227" t="s">
        <v>85</v>
      </c>
      <c r="D130" s="227" t="s">
        <v>150</v>
      </c>
      <c r="E130" s="228" t="s">
        <v>157</v>
      </c>
      <c r="F130" s="229" t="s">
        <v>158</v>
      </c>
      <c r="G130" s="230" t="s">
        <v>152</v>
      </c>
      <c r="H130" s="231">
        <v>240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41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106</v>
      </c>
      <c r="AT130" s="239" t="s">
        <v>150</v>
      </c>
      <c r="AU130" s="239" t="s">
        <v>85</v>
      </c>
      <c r="AY130" s="17" t="s">
        <v>149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83</v>
      </c>
      <c r="BK130" s="240">
        <f>ROUND(I130*H130,2)</f>
        <v>0</v>
      </c>
      <c r="BL130" s="17" t="s">
        <v>106</v>
      </c>
      <c r="BM130" s="239" t="s">
        <v>159</v>
      </c>
    </row>
    <row r="131" s="14" customFormat="1">
      <c r="A131" s="14"/>
      <c r="B131" s="252"/>
      <c r="C131" s="253"/>
      <c r="D131" s="243" t="s">
        <v>154</v>
      </c>
      <c r="E131" s="254" t="s">
        <v>1</v>
      </c>
      <c r="F131" s="255" t="s">
        <v>156</v>
      </c>
      <c r="G131" s="253"/>
      <c r="H131" s="256">
        <v>240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2" t="s">
        <v>154</v>
      </c>
      <c r="AU131" s="262" t="s">
        <v>85</v>
      </c>
      <c r="AV131" s="14" t="s">
        <v>85</v>
      </c>
      <c r="AW131" s="14" t="s">
        <v>32</v>
      </c>
      <c r="AX131" s="14" t="s">
        <v>83</v>
      </c>
      <c r="AY131" s="262" t="s">
        <v>149</v>
      </c>
    </row>
    <row r="132" s="13" customFormat="1">
      <c r="A132" s="13"/>
      <c r="B132" s="241"/>
      <c r="C132" s="242"/>
      <c r="D132" s="243" t="s">
        <v>154</v>
      </c>
      <c r="E132" s="244" t="s">
        <v>1</v>
      </c>
      <c r="F132" s="245" t="s">
        <v>160</v>
      </c>
      <c r="G132" s="242"/>
      <c r="H132" s="244" t="s">
        <v>1</v>
      </c>
      <c r="I132" s="246"/>
      <c r="J132" s="242"/>
      <c r="K132" s="242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154</v>
      </c>
      <c r="AU132" s="251" t="s">
        <v>85</v>
      </c>
      <c r="AV132" s="13" t="s">
        <v>83</v>
      </c>
      <c r="AW132" s="13" t="s">
        <v>32</v>
      </c>
      <c r="AX132" s="13" t="s">
        <v>76</v>
      </c>
      <c r="AY132" s="251" t="s">
        <v>149</v>
      </c>
    </row>
    <row r="133" s="2" customFormat="1" ht="30" customHeight="1">
      <c r="A133" s="38"/>
      <c r="B133" s="39"/>
      <c r="C133" s="227" t="s">
        <v>103</v>
      </c>
      <c r="D133" s="227" t="s">
        <v>150</v>
      </c>
      <c r="E133" s="228" t="s">
        <v>161</v>
      </c>
      <c r="F133" s="229" t="s">
        <v>162</v>
      </c>
      <c r="G133" s="230" t="s">
        <v>152</v>
      </c>
      <c r="H133" s="231">
        <v>95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0.57999999999999996</v>
      </c>
      <c r="T133" s="238">
        <f>S133*H133</f>
        <v>55.099999999999994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106</v>
      </c>
      <c r="AT133" s="239" t="s">
        <v>150</v>
      </c>
      <c r="AU133" s="239" t="s">
        <v>85</v>
      </c>
      <c r="AY133" s="17" t="s">
        <v>149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83</v>
      </c>
      <c r="BK133" s="240">
        <f>ROUND(I133*H133,2)</f>
        <v>0</v>
      </c>
      <c r="BL133" s="17" t="s">
        <v>106</v>
      </c>
      <c r="BM133" s="239" t="s">
        <v>163</v>
      </c>
    </row>
    <row r="134" s="14" customFormat="1">
      <c r="A134" s="14"/>
      <c r="B134" s="252"/>
      <c r="C134" s="253"/>
      <c r="D134" s="243" t="s">
        <v>154</v>
      </c>
      <c r="E134" s="254" t="s">
        <v>1</v>
      </c>
      <c r="F134" s="255" t="s">
        <v>164</v>
      </c>
      <c r="G134" s="253"/>
      <c r="H134" s="256">
        <v>95</v>
      </c>
      <c r="I134" s="257"/>
      <c r="J134" s="253"/>
      <c r="K134" s="253"/>
      <c r="L134" s="258"/>
      <c r="M134" s="259"/>
      <c r="N134" s="260"/>
      <c r="O134" s="260"/>
      <c r="P134" s="260"/>
      <c r="Q134" s="260"/>
      <c r="R134" s="260"/>
      <c r="S134" s="260"/>
      <c r="T134" s="26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2" t="s">
        <v>154</v>
      </c>
      <c r="AU134" s="262" t="s">
        <v>85</v>
      </c>
      <c r="AV134" s="14" t="s">
        <v>85</v>
      </c>
      <c r="AW134" s="14" t="s">
        <v>32</v>
      </c>
      <c r="AX134" s="14" t="s">
        <v>83</v>
      </c>
      <c r="AY134" s="262" t="s">
        <v>149</v>
      </c>
    </row>
    <row r="135" s="13" customFormat="1">
      <c r="A135" s="13"/>
      <c r="B135" s="241"/>
      <c r="C135" s="242"/>
      <c r="D135" s="243" t="s">
        <v>154</v>
      </c>
      <c r="E135" s="244" t="s">
        <v>1</v>
      </c>
      <c r="F135" s="245" t="s">
        <v>165</v>
      </c>
      <c r="G135" s="242"/>
      <c r="H135" s="244" t="s">
        <v>1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154</v>
      </c>
      <c r="AU135" s="251" t="s">
        <v>85</v>
      </c>
      <c r="AV135" s="13" t="s">
        <v>83</v>
      </c>
      <c r="AW135" s="13" t="s">
        <v>32</v>
      </c>
      <c r="AX135" s="13" t="s">
        <v>76</v>
      </c>
      <c r="AY135" s="251" t="s">
        <v>149</v>
      </c>
    </row>
    <row r="136" s="2" customFormat="1" ht="34.8" customHeight="1">
      <c r="A136" s="38"/>
      <c r="B136" s="39"/>
      <c r="C136" s="227" t="s">
        <v>106</v>
      </c>
      <c r="D136" s="227" t="s">
        <v>150</v>
      </c>
      <c r="E136" s="228" t="s">
        <v>166</v>
      </c>
      <c r="F136" s="229" t="s">
        <v>167</v>
      </c>
      <c r="G136" s="230" t="s">
        <v>168</v>
      </c>
      <c r="H136" s="231">
        <v>426.80000000000001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41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106</v>
      </c>
      <c r="AT136" s="239" t="s">
        <v>150</v>
      </c>
      <c r="AU136" s="239" t="s">
        <v>85</v>
      </c>
      <c r="AY136" s="17" t="s">
        <v>149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83</v>
      </c>
      <c r="BK136" s="240">
        <f>ROUND(I136*H136,2)</f>
        <v>0</v>
      </c>
      <c r="BL136" s="17" t="s">
        <v>106</v>
      </c>
      <c r="BM136" s="239" t="s">
        <v>169</v>
      </c>
    </row>
    <row r="137" s="14" customFormat="1">
      <c r="A137" s="14"/>
      <c r="B137" s="252"/>
      <c r="C137" s="253"/>
      <c r="D137" s="243" t="s">
        <v>154</v>
      </c>
      <c r="E137" s="254" t="s">
        <v>1</v>
      </c>
      <c r="F137" s="255" t="s">
        <v>170</v>
      </c>
      <c r="G137" s="253"/>
      <c r="H137" s="256">
        <v>426.80000000000001</v>
      </c>
      <c r="I137" s="257"/>
      <c r="J137" s="253"/>
      <c r="K137" s="253"/>
      <c r="L137" s="258"/>
      <c r="M137" s="259"/>
      <c r="N137" s="260"/>
      <c r="O137" s="260"/>
      <c r="P137" s="260"/>
      <c r="Q137" s="260"/>
      <c r="R137" s="260"/>
      <c r="S137" s="260"/>
      <c r="T137" s="26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2" t="s">
        <v>154</v>
      </c>
      <c r="AU137" s="262" t="s">
        <v>85</v>
      </c>
      <c r="AV137" s="14" t="s">
        <v>85</v>
      </c>
      <c r="AW137" s="14" t="s">
        <v>32</v>
      </c>
      <c r="AX137" s="14" t="s">
        <v>83</v>
      </c>
      <c r="AY137" s="262" t="s">
        <v>149</v>
      </c>
    </row>
    <row r="138" s="13" customFormat="1">
      <c r="A138" s="13"/>
      <c r="B138" s="241"/>
      <c r="C138" s="242"/>
      <c r="D138" s="243" t="s">
        <v>154</v>
      </c>
      <c r="E138" s="244" t="s">
        <v>1</v>
      </c>
      <c r="F138" s="245" t="s">
        <v>171</v>
      </c>
      <c r="G138" s="242"/>
      <c r="H138" s="244" t="s">
        <v>1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154</v>
      </c>
      <c r="AU138" s="251" t="s">
        <v>85</v>
      </c>
      <c r="AV138" s="13" t="s">
        <v>83</v>
      </c>
      <c r="AW138" s="13" t="s">
        <v>32</v>
      </c>
      <c r="AX138" s="13" t="s">
        <v>76</v>
      </c>
      <c r="AY138" s="251" t="s">
        <v>149</v>
      </c>
    </row>
    <row r="139" s="2" customFormat="1" ht="22.2" customHeight="1">
      <c r="A139" s="38"/>
      <c r="B139" s="39"/>
      <c r="C139" s="227" t="s">
        <v>172</v>
      </c>
      <c r="D139" s="227" t="s">
        <v>150</v>
      </c>
      <c r="E139" s="228" t="s">
        <v>173</v>
      </c>
      <c r="F139" s="229" t="s">
        <v>174</v>
      </c>
      <c r="G139" s="230" t="s">
        <v>168</v>
      </c>
      <c r="H139" s="231">
        <v>495.19999999999999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41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106</v>
      </c>
      <c r="AT139" s="239" t="s">
        <v>150</v>
      </c>
      <c r="AU139" s="239" t="s">
        <v>85</v>
      </c>
      <c r="AY139" s="17" t="s">
        <v>149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83</v>
      </c>
      <c r="BK139" s="240">
        <f>ROUND(I139*H139,2)</f>
        <v>0</v>
      </c>
      <c r="BL139" s="17" t="s">
        <v>106</v>
      </c>
      <c r="BM139" s="239" t="s">
        <v>175</v>
      </c>
    </row>
    <row r="140" s="14" customFormat="1">
      <c r="A140" s="14"/>
      <c r="B140" s="252"/>
      <c r="C140" s="253"/>
      <c r="D140" s="243" t="s">
        <v>154</v>
      </c>
      <c r="E140" s="254" t="s">
        <v>1</v>
      </c>
      <c r="F140" s="255" t="s">
        <v>176</v>
      </c>
      <c r="G140" s="253"/>
      <c r="H140" s="256">
        <v>495.19999999999999</v>
      </c>
      <c r="I140" s="257"/>
      <c r="J140" s="253"/>
      <c r="K140" s="253"/>
      <c r="L140" s="258"/>
      <c r="M140" s="259"/>
      <c r="N140" s="260"/>
      <c r="O140" s="260"/>
      <c r="P140" s="260"/>
      <c r="Q140" s="260"/>
      <c r="R140" s="260"/>
      <c r="S140" s="260"/>
      <c r="T140" s="26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2" t="s">
        <v>154</v>
      </c>
      <c r="AU140" s="262" t="s">
        <v>85</v>
      </c>
      <c r="AV140" s="14" t="s">
        <v>85</v>
      </c>
      <c r="AW140" s="14" t="s">
        <v>32</v>
      </c>
      <c r="AX140" s="14" t="s">
        <v>83</v>
      </c>
      <c r="AY140" s="262" t="s">
        <v>149</v>
      </c>
    </row>
    <row r="141" s="13" customFormat="1">
      <c r="A141" s="13"/>
      <c r="B141" s="241"/>
      <c r="C141" s="242"/>
      <c r="D141" s="243" t="s">
        <v>154</v>
      </c>
      <c r="E141" s="244" t="s">
        <v>1</v>
      </c>
      <c r="F141" s="245" t="s">
        <v>177</v>
      </c>
      <c r="G141" s="242"/>
      <c r="H141" s="244" t="s">
        <v>1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154</v>
      </c>
      <c r="AU141" s="251" t="s">
        <v>85</v>
      </c>
      <c r="AV141" s="13" t="s">
        <v>83</v>
      </c>
      <c r="AW141" s="13" t="s">
        <v>32</v>
      </c>
      <c r="AX141" s="13" t="s">
        <v>76</v>
      </c>
      <c r="AY141" s="251" t="s">
        <v>149</v>
      </c>
    </row>
    <row r="142" s="2" customFormat="1" ht="22.2" customHeight="1">
      <c r="A142" s="38"/>
      <c r="B142" s="39"/>
      <c r="C142" s="227" t="s">
        <v>178</v>
      </c>
      <c r="D142" s="227" t="s">
        <v>150</v>
      </c>
      <c r="E142" s="228" t="s">
        <v>179</v>
      </c>
      <c r="F142" s="229" t="s">
        <v>180</v>
      </c>
      <c r="G142" s="230" t="s">
        <v>168</v>
      </c>
      <c r="H142" s="231">
        <v>495.19999999999999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41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106</v>
      </c>
      <c r="AT142" s="239" t="s">
        <v>150</v>
      </c>
      <c r="AU142" s="239" t="s">
        <v>85</v>
      </c>
      <c r="AY142" s="17" t="s">
        <v>149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83</v>
      </c>
      <c r="BK142" s="240">
        <f>ROUND(I142*H142,2)</f>
        <v>0</v>
      </c>
      <c r="BL142" s="17" t="s">
        <v>106</v>
      </c>
      <c r="BM142" s="239" t="s">
        <v>181</v>
      </c>
    </row>
    <row r="143" s="14" customFormat="1">
      <c r="A143" s="14"/>
      <c r="B143" s="252"/>
      <c r="C143" s="253"/>
      <c r="D143" s="243" t="s">
        <v>154</v>
      </c>
      <c r="E143" s="254" t="s">
        <v>1</v>
      </c>
      <c r="F143" s="255" t="s">
        <v>176</v>
      </c>
      <c r="G143" s="253"/>
      <c r="H143" s="256">
        <v>495.19999999999999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154</v>
      </c>
      <c r="AU143" s="262" t="s">
        <v>85</v>
      </c>
      <c r="AV143" s="14" t="s">
        <v>85</v>
      </c>
      <c r="AW143" s="14" t="s">
        <v>32</v>
      </c>
      <c r="AX143" s="14" t="s">
        <v>83</v>
      </c>
      <c r="AY143" s="262" t="s">
        <v>149</v>
      </c>
    </row>
    <row r="144" s="13" customFormat="1">
      <c r="A144" s="13"/>
      <c r="B144" s="241"/>
      <c r="C144" s="242"/>
      <c r="D144" s="243" t="s">
        <v>154</v>
      </c>
      <c r="E144" s="244" t="s">
        <v>1</v>
      </c>
      <c r="F144" s="245" t="s">
        <v>182</v>
      </c>
      <c r="G144" s="242"/>
      <c r="H144" s="244" t="s">
        <v>1</v>
      </c>
      <c r="I144" s="246"/>
      <c r="J144" s="242"/>
      <c r="K144" s="242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154</v>
      </c>
      <c r="AU144" s="251" t="s">
        <v>85</v>
      </c>
      <c r="AV144" s="13" t="s">
        <v>83</v>
      </c>
      <c r="AW144" s="13" t="s">
        <v>32</v>
      </c>
      <c r="AX144" s="13" t="s">
        <v>76</v>
      </c>
      <c r="AY144" s="251" t="s">
        <v>149</v>
      </c>
    </row>
    <row r="145" s="2" customFormat="1" ht="14.4" customHeight="1">
      <c r="A145" s="38"/>
      <c r="B145" s="39"/>
      <c r="C145" s="227" t="s">
        <v>183</v>
      </c>
      <c r="D145" s="227" t="s">
        <v>150</v>
      </c>
      <c r="E145" s="228" t="s">
        <v>184</v>
      </c>
      <c r="F145" s="229" t="s">
        <v>185</v>
      </c>
      <c r="G145" s="230" t="s">
        <v>168</v>
      </c>
      <c r="H145" s="231">
        <v>495.19999999999999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41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106</v>
      </c>
      <c r="AT145" s="239" t="s">
        <v>150</v>
      </c>
      <c r="AU145" s="239" t="s">
        <v>85</v>
      </c>
      <c r="AY145" s="17" t="s">
        <v>149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83</v>
      </c>
      <c r="BK145" s="240">
        <f>ROUND(I145*H145,2)</f>
        <v>0</v>
      </c>
      <c r="BL145" s="17" t="s">
        <v>106</v>
      </c>
      <c r="BM145" s="239" t="s">
        <v>186</v>
      </c>
    </row>
    <row r="146" s="14" customFormat="1">
      <c r="A146" s="14"/>
      <c r="B146" s="252"/>
      <c r="C146" s="253"/>
      <c r="D146" s="243" t="s">
        <v>154</v>
      </c>
      <c r="E146" s="254" t="s">
        <v>1</v>
      </c>
      <c r="F146" s="255" t="s">
        <v>176</v>
      </c>
      <c r="G146" s="253"/>
      <c r="H146" s="256">
        <v>495.19999999999999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154</v>
      </c>
      <c r="AU146" s="262" t="s">
        <v>85</v>
      </c>
      <c r="AV146" s="14" t="s">
        <v>85</v>
      </c>
      <c r="AW146" s="14" t="s">
        <v>32</v>
      </c>
      <c r="AX146" s="14" t="s">
        <v>83</v>
      </c>
      <c r="AY146" s="262" t="s">
        <v>149</v>
      </c>
    </row>
    <row r="147" s="13" customFormat="1">
      <c r="A147" s="13"/>
      <c r="B147" s="241"/>
      <c r="C147" s="242"/>
      <c r="D147" s="243" t="s">
        <v>154</v>
      </c>
      <c r="E147" s="244" t="s">
        <v>1</v>
      </c>
      <c r="F147" s="245" t="s">
        <v>187</v>
      </c>
      <c r="G147" s="242"/>
      <c r="H147" s="244" t="s">
        <v>1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154</v>
      </c>
      <c r="AU147" s="251" t="s">
        <v>85</v>
      </c>
      <c r="AV147" s="13" t="s">
        <v>83</v>
      </c>
      <c r="AW147" s="13" t="s">
        <v>32</v>
      </c>
      <c r="AX147" s="13" t="s">
        <v>76</v>
      </c>
      <c r="AY147" s="251" t="s">
        <v>149</v>
      </c>
    </row>
    <row r="148" s="12" customFormat="1" ht="25.92" customHeight="1">
      <c r="A148" s="12"/>
      <c r="B148" s="211"/>
      <c r="C148" s="212"/>
      <c r="D148" s="213" t="s">
        <v>75</v>
      </c>
      <c r="E148" s="214" t="s">
        <v>188</v>
      </c>
      <c r="F148" s="214" t="s">
        <v>189</v>
      </c>
      <c r="G148" s="212"/>
      <c r="H148" s="212"/>
      <c r="I148" s="215"/>
      <c r="J148" s="216">
        <f>BK148</f>
        <v>0</v>
      </c>
      <c r="K148" s="212"/>
      <c r="L148" s="217"/>
      <c r="M148" s="218"/>
      <c r="N148" s="219"/>
      <c r="O148" s="219"/>
      <c r="P148" s="220">
        <f>P149</f>
        <v>0</v>
      </c>
      <c r="Q148" s="219"/>
      <c r="R148" s="220">
        <f>R149</f>
        <v>0</v>
      </c>
      <c r="S148" s="219"/>
      <c r="T148" s="221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2" t="s">
        <v>106</v>
      </c>
      <c r="AT148" s="223" t="s">
        <v>75</v>
      </c>
      <c r="AU148" s="223" t="s">
        <v>76</v>
      </c>
      <c r="AY148" s="222" t="s">
        <v>149</v>
      </c>
      <c r="BK148" s="224">
        <f>BK149</f>
        <v>0</v>
      </c>
    </row>
    <row r="149" s="12" customFormat="1" ht="22.8" customHeight="1">
      <c r="A149" s="12"/>
      <c r="B149" s="211"/>
      <c r="C149" s="212"/>
      <c r="D149" s="213" t="s">
        <v>75</v>
      </c>
      <c r="E149" s="225" t="s">
        <v>76</v>
      </c>
      <c r="F149" s="225" t="s">
        <v>190</v>
      </c>
      <c r="G149" s="212"/>
      <c r="H149" s="212"/>
      <c r="I149" s="215"/>
      <c r="J149" s="226">
        <f>BK149</f>
        <v>0</v>
      </c>
      <c r="K149" s="212"/>
      <c r="L149" s="217"/>
      <c r="M149" s="218"/>
      <c r="N149" s="219"/>
      <c r="O149" s="219"/>
      <c r="P149" s="220">
        <f>SUM(P150:P167)</f>
        <v>0</v>
      </c>
      <c r="Q149" s="219"/>
      <c r="R149" s="220">
        <f>SUM(R150:R167)</f>
        <v>0</v>
      </c>
      <c r="S149" s="219"/>
      <c r="T149" s="221">
        <f>SUM(T150:T167)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2" t="s">
        <v>106</v>
      </c>
      <c r="AT149" s="223" t="s">
        <v>75</v>
      </c>
      <c r="AU149" s="223" t="s">
        <v>83</v>
      </c>
      <c r="AY149" s="222" t="s">
        <v>149</v>
      </c>
      <c r="BK149" s="224">
        <f>SUM(BK150:BK167)</f>
        <v>0</v>
      </c>
    </row>
    <row r="150" s="2" customFormat="1" ht="14.4" customHeight="1">
      <c r="A150" s="38"/>
      <c r="B150" s="39"/>
      <c r="C150" s="263" t="s">
        <v>191</v>
      </c>
      <c r="D150" s="263" t="s">
        <v>192</v>
      </c>
      <c r="E150" s="264" t="s">
        <v>193</v>
      </c>
      <c r="F150" s="265" t="s">
        <v>194</v>
      </c>
      <c r="G150" s="266" t="s">
        <v>195</v>
      </c>
      <c r="H150" s="267">
        <v>1</v>
      </c>
      <c r="I150" s="268"/>
      <c r="J150" s="269">
        <f>ROUND(I150*H150,2)</f>
        <v>0</v>
      </c>
      <c r="K150" s="270"/>
      <c r="L150" s="271"/>
      <c r="M150" s="272" t="s">
        <v>1</v>
      </c>
      <c r="N150" s="273" t="s">
        <v>41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196</v>
      </c>
      <c r="AT150" s="239" t="s">
        <v>192</v>
      </c>
      <c r="AU150" s="239" t="s">
        <v>85</v>
      </c>
      <c r="AY150" s="17" t="s">
        <v>149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83</v>
      </c>
      <c r="BK150" s="240">
        <f>ROUND(I150*H150,2)</f>
        <v>0</v>
      </c>
      <c r="BL150" s="17" t="s">
        <v>196</v>
      </c>
      <c r="BM150" s="239" t="s">
        <v>197</v>
      </c>
    </row>
    <row r="151" s="14" customFormat="1">
      <c r="A151" s="14"/>
      <c r="B151" s="252"/>
      <c r="C151" s="253"/>
      <c r="D151" s="243" t="s">
        <v>154</v>
      </c>
      <c r="E151" s="254" t="s">
        <v>1</v>
      </c>
      <c r="F151" s="255" t="s">
        <v>83</v>
      </c>
      <c r="G151" s="253"/>
      <c r="H151" s="256">
        <v>1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154</v>
      </c>
      <c r="AU151" s="262" t="s">
        <v>85</v>
      </c>
      <c r="AV151" s="14" t="s">
        <v>85</v>
      </c>
      <c r="AW151" s="14" t="s">
        <v>32</v>
      </c>
      <c r="AX151" s="14" t="s">
        <v>83</v>
      </c>
      <c r="AY151" s="262" t="s">
        <v>149</v>
      </c>
    </row>
    <row r="152" s="2" customFormat="1" ht="14.4" customHeight="1">
      <c r="A152" s="38"/>
      <c r="B152" s="39"/>
      <c r="C152" s="227" t="s">
        <v>198</v>
      </c>
      <c r="D152" s="227" t="s">
        <v>150</v>
      </c>
      <c r="E152" s="228" t="s">
        <v>199</v>
      </c>
      <c r="F152" s="229" t="s">
        <v>200</v>
      </c>
      <c r="G152" s="230" t="s">
        <v>152</v>
      </c>
      <c r="H152" s="231">
        <v>1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41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106</v>
      </c>
      <c r="AT152" s="239" t="s">
        <v>150</v>
      </c>
      <c r="AU152" s="239" t="s">
        <v>85</v>
      </c>
      <c r="AY152" s="17" t="s">
        <v>149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83</v>
      </c>
      <c r="BK152" s="240">
        <f>ROUND(I152*H152,2)</f>
        <v>0</v>
      </c>
      <c r="BL152" s="17" t="s">
        <v>106</v>
      </c>
      <c r="BM152" s="239" t="s">
        <v>201</v>
      </c>
    </row>
    <row r="153" s="14" customFormat="1">
      <c r="A153" s="14"/>
      <c r="B153" s="252"/>
      <c r="C153" s="253"/>
      <c r="D153" s="243" t="s">
        <v>154</v>
      </c>
      <c r="E153" s="254" t="s">
        <v>1</v>
      </c>
      <c r="F153" s="255" t="s">
        <v>83</v>
      </c>
      <c r="G153" s="253"/>
      <c r="H153" s="256">
        <v>1</v>
      </c>
      <c r="I153" s="257"/>
      <c r="J153" s="253"/>
      <c r="K153" s="253"/>
      <c r="L153" s="258"/>
      <c r="M153" s="259"/>
      <c r="N153" s="260"/>
      <c r="O153" s="260"/>
      <c r="P153" s="260"/>
      <c r="Q153" s="260"/>
      <c r="R153" s="260"/>
      <c r="S153" s="260"/>
      <c r="T153" s="26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2" t="s">
        <v>154</v>
      </c>
      <c r="AU153" s="262" t="s">
        <v>85</v>
      </c>
      <c r="AV153" s="14" t="s">
        <v>85</v>
      </c>
      <c r="AW153" s="14" t="s">
        <v>32</v>
      </c>
      <c r="AX153" s="14" t="s">
        <v>83</v>
      </c>
      <c r="AY153" s="262" t="s">
        <v>149</v>
      </c>
    </row>
    <row r="154" s="13" customFormat="1">
      <c r="A154" s="13"/>
      <c r="B154" s="241"/>
      <c r="C154" s="242"/>
      <c r="D154" s="243" t="s">
        <v>154</v>
      </c>
      <c r="E154" s="244" t="s">
        <v>1</v>
      </c>
      <c r="F154" s="245" t="s">
        <v>202</v>
      </c>
      <c r="G154" s="242"/>
      <c r="H154" s="244" t="s">
        <v>1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154</v>
      </c>
      <c r="AU154" s="251" t="s">
        <v>85</v>
      </c>
      <c r="AV154" s="13" t="s">
        <v>83</v>
      </c>
      <c r="AW154" s="13" t="s">
        <v>32</v>
      </c>
      <c r="AX154" s="13" t="s">
        <v>76</v>
      </c>
      <c r="AY154" s="251" t="s">
        <v>149</v>
      </c>
    </row>
    <row r="155" s="13" customFormat="1">
      <c r="A155" s="13"/>
      <c r="B155" s="241"/>
      <c r="C155" s="242"/>
      <c r="D155" s="243" t="s">
        <v>154</v>
      </c>
      <c r="E155" s="244" t="s">
        <v>1</v>
      </c>
      <c r="F155" s="245" t="s">
        <v>203</v>
      </c>
      <c r="G155" s="242"/>
      <c r="H155" s="244" t="s">
        <v>1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154</v>
      </c>
      <c r="AU155" s="251" t="s">
        <v>85</v>
      </c>
      <c r="AV155" s="13" t="s">
        <v>83</v>
      </c>
      <c r="AW155" s="13" t="s">
        <v>32</v>
      </c>
      <c r="AX155" s="13" t="s">
        <v>76</v>
      </c>
      <c r="AY155" s="251" t="s">
        <v>149</v>
      </c>
    </row>
    <row r="156" s="13" customFormat="1">
      <c r="A156" s="13"/>
      <c r="B156" s="241"/>
      <c r="C156" s="242"/>
      <c r="D156" s="243" t="s">
        <v>154</v>
      </c>
      <c r="E156" s="244" t="s">
        <v>1</v>
      </c>
      <c r="F156" s="245" t="s">
        <v>204</v>
      </c>
      <c r="G156" s="242"/>
      <c r="H156" s="244" t="s">
        <v>1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154</v>
      </c>
      <c r="AU156" s="251" t="s">
        <v>85</v>
      </c>
      <c r="AV156" s="13" t="s">
        <v>83</v>
      </c>
      <c r="AW156" s="13" t="s">
        <v>32</v>
      </c>
      <c r="AX156" s="13" t="s">
        <v>76</v>
      </c>
      <c r="AY156" s="251" t="s">
        <v>149</v>
      </c>
    </row>
    <row r="157" s="2" customFormat="1" ht="14.4" customHeight="1">
      <c r="A157" s="38"/>
      <c r="B157" s="39"/>
      <c r="C157" s="227" t="s">
        <v>205</v>
      </c>
      <c r="D157" s="227" t="s">
        <v>150</v>
      </c>
      <c r="E157" s="228" t="s">
        <v>206</v>
      </c>
      <c r="F157" s="229" t="s">
        <v>207</v>
      </c>
      <c r="G157" s="230" t="s">
        <v>208</v>
      </c>
      <c r="H157" s="231">
        <v>1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41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106</v>
      </c>
      <c r="AT157" s="239" t="s">
        <v>150</v>
      </c>
      <c r="AU157" s="239" t="s">
        <v>85</v>
      </c>
      <c r="AY157" s="17" t="s">
        <v>149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83</v>
      </c>
      <c r="BK157" s="240">
        <f>ROUND(I157*H157,2)</f>
        <v>0</v>
      </c>
      <c r="BL157" s="17" t="s">
        <v>106</v>
      </c>
      <c r="BM157" s="239" t="s">
        <v>209</v>
      </c>
    </row>
    <row r="158" s="14" customFormat="1">
      <c r="A158" s="14"/>
      <c r="B158" s="252"/>
      <c r="C158" s="253"/>
      <c r="D158" s="243" t="s">
        <v>154</v>
      </c>
      <c r="E158" s="254" t="s">
        <v>1</v>
      </c>
      <c r="F158" s="255" t="s">
        <v>83</v>
      </c>
      <c r="G158" s="253"/>
      <c r="H158" s="256">
        <v>1</v>
      </c>
      <c r="I158" s="257"/>
      <c r="J158" s="253"/>
      <c r="K158" s="253"/>
      <c r="L158" s="258"/>
      <c r="M158" s="259"/>
      <c r="N158" s="260"/>
      <c r="O158" s="260"/>
      <c r="P158" s="260"/>
      <c r="Q158" s="260"/>
      <c r="R158" s="260"/>
      <c r="S158" s="260"/>
      <c r="T158" s="26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2" t="s">
        <v>154</v>
      </c>
      <c r="AU158" s="262" t="s">
        <v>85</v>
      </c>
      <c r="AV158" s="14" t="s">
        <v>85</v>
      </c>
      <c r="AW158" s="14" t="s">
        <v>32</v>
      </c>
      <c r="AX158" s="14" t="s">
        <v>83</v>
      </c>
      <c r="AY158" s="262" t="s">
        <v>149</v>
      </c>
    </row>
    <row r="159" s="13" customFormat="1">
      <c r="A159" s="13"/>
      <c r="B159" s="241"/>
      <c r="C159" s="242"/>
      <c r="D159" s="243" t="s">
        <v>154</v>
      </c>
      <c r="E159" s="244" t="s">
        <v>1</v>
      </c>
      <c r="F159" s="245" t="s">
        <v>210</v>
      </c>
      <c r="G159" s="242"/>
      <c r="H159" s="244" t="s">
        <v>1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154</v>
      </c>
      <c r="AU159" s="251" t="s">
        <v>85</v>
      </c>
      <c r="AV159" s="13" t="s">
        <v>83</v>
      </c>
      <c r="AW159" s="13" t="s">
        <v>32</v>
      </c>
      <c r="AX159" s="13" t="s">
        <v>76</v>
      </c>
      <c r="AY159" s="251" t="s">
        <v>149</v>
      </c>
    </row>
    <row r="160" s="2" customFormat="1" ht="14.4" customHeight="1">
      <c r="A160" s="38"/>
      <c r="B160" s="39"/>
      <c r="C160" s="227" t="s">
        <v>211</v>
      </c>
      <c r="D160" s="227" t="s">
        <v>150</v>
      </c>
      <c r="E160" s="228" t="s">
        <v>212</v>
      </c>
      <c r="F160" s="229" t="s">
        <v>213</v>
      </c>
      <c r="G160" s="230" t="s">
        <v>152</v>
      </c>
      <c r="H160" s="231">
        <v>1</v>
      </c>
      <c r="I160" s="232"/>
      <c r="J160" s="233">
        <f>ROUND(I160*H160,2)</f>
        <v>0</v>
      </c>
      <c r="K160" s="234"/>
      <c r="L160" s="44"/>
      <c r="M160" s="235" t="s">
        <v>1</v>
      </c>
      <c r="N160" s="236" t="s">
        <v>41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106</v>
      </c>
      <c r="AT160" s="239" t="s">
        <v>150</v>
      </c>
      <c r="AU160" s="239" t="s">
        <v>85</v>
      </c>
      <c r="AY160" s="17" t="s">
        <v>149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83</v>
      </c>
      <c r="BK160" s="240">
        <f>ROUND(I160*H160,2)</f>
        <v>0</v>
      </c>
      <c r="BL160" s="17" t="s">
        <v>106</v>
      </c>
      <c r="BM160" s="239" t="s">
        <v>214</v>
      </c>
    </row>
    <row r="161" s="14" customFormat="1">
      <c r="A161" s="14"/>
      <c r="B161" s="252"/>
      <c r="C161" s="253"/>
      <c r="D161" s="243" t="s">
        <v>154</v>
      </c>
      <c r="E161" s="254" t="s">
        <v>1</v>
      </c>
      <c r="F161" s="255" t="s">
        <v>83</v>
      </c>
      <c r="G161" s="253"/>
      <c r="H161" s="256">
        <v>1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154</v>
      </c>
      <c r="AU161" s="262" t="s">
        <v>85</v>
      </c>
      <c r="AV161" s="14" t="s">
        <v>85</v>
      </c>
      <c r="AW161" s="14" t="s">
        <v>32</v>
      </c>
      <c r="AX161" s="14" t="s">
        <v>83</v>
      </c>
      <c r="AY161" s="262" t="s">
        <v>149</v>
      </c>
    </row>
    <row r="162" s="13" customFormat="1">
      <c r="A162" s="13"/>
      <c r="B162" s="241"/>
      <c r="C162" s="242"/>
      <c r="D162" s="243" t="s">
        <v>154</v>
      </c>
      <c r="E162" s="244" t="s">
        <v>1</v>
      </c>
      <c r="F162" s="245" t="s">
        <v>215</v>
      </c>
      <c r="G162" s="242"/>
      <c r="H162" s="244" t="s">
        <v>1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154</v>
      </c>
      <c r="AU162" s="251" t="s">
        <v>85</v>
      </c>
      <c r="AV162" s="13" t="s">
        <v>83</v>
      </c>
      <c r="AW162" s="13" t="s">
        <v>32</v>
      </c>
      <c r="AX162" s="13" t="s">
        <v>76</v>
      </c>
      <c r="AY162" s="251" t="s">
        <v>149</v>
      </c>
    </row>
    <row r="163" s="13" customFormat="1">
      <c r="A163" s="13"/>
      <c r="B163" s="241"/>
      <c r="C163" s="242"/>
      <c r="D163" s="243" t="s">
        <v>154</v>
      </c>
      <c r="E163" s="244" t="s">
        <v>1</v>
      </c>
      <c r="F163" s="245" t="s">
        <v>216</v>
      </c>
      <c r="G163" s="242"/>
      <c r="H163" s="244" t="s">
        <v>1</v>
      </c>
      <c r="I163" s="246"/>
      <c r="J163" s="242"/>
      <c r="K163" s="242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154</v>
      </c>
      <c r="AU163" s="251" t="s">
        <v>85</v>
      </c>
      <c r="AV163" s="13" t="s">
        <v>83</v>
      </c>
      <c r="AW163" s="13" t="s">
        <v>32</v>
      </c>
      <c r="AX163" s="13" t="s">
        <v>76</v>
      </c>
      <c r="AY163" s="251" t="s">
        <v>149</v>
      </c>
    </row>
    <row r="164" s="13" customFormat="1">
      <c r="A164" s="13"/>
      <c r="B164" s="241"/>
      <c r="C164" s="242"/>
      <c r="D164" s="243" t="s">
        <v>154</v>
      </c>
      <c r="E164" s="244" t="s">
        <v>1</v>
      </c>
      <c r="F164" s="245" t="s">
        <v>217</v>
      </c>
      <c r="G164" s="242"/>
      <c r="H164" s="244" t="s">
        <v>1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154</v>
      </c>
      <c r="AU164" s="251" t="s">
        <v>85</v>
      </c>
      <c r="AV164" s="13" t="s">
        <v>83</v>
      </c>
      <c r="AW164" s="13" t="s">
        <v>32</v>
      </c>
      <c r="AX164" s="13" t="s">
        <v>76</v>
      </c>
      <c r="AY164" s="251" t="s">
        <v>149</v>
      </c>
    </row>
    <row r="165" s="2" customFormat="1" ht="14.4" customHeight="1">
      <c r="A165" s="38"/>
      <c r="B165" s="39"/>
      <c r="C165" s="263" t="s">
        <v>8</v>
      </c>
      <c r="D165" s="263" t="s">
        <v>192</v>
      </c>
      <c r="E165" s="264" t="s">
        <v>218</v>
      </c>
      <c r="F165" s="265" t="s">
        <v>219</v>
      </c>
      <c r="G165" s="266" t="s">
        <v>220</v>
      </c>
      <c r="H165" s="267">
        <v>1</v>
      </c>
      <c r="I165" s="268"/>
      <c r="J165" s="269">
        <f>ROUND(I165*H165,2)</f>
        <v>0</v>
      </c>
      <c r="K165" s="270"/>
      <c r="L165" s="271"/>
      <c r="M165" s="272" t="s">
        <v>1</v>
      </c>
      <c r="N165" s="273" t="s">
        <v>41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191</v>
      </c>
      <c r="AT165" s="239" t="s">
        <v>192</v>
      </c>
      <c r="AU165" s="239" t="s">
        <v>85</v>
      </c>
      <c r="AY165" s="17" t="s">
        <v>149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83</v>
      </c>
      <c r="BK165" s="240">
        <f>ROUND(I165*H165,2)</f>
        <v>0</v>
      </c>
      <c r="BL165" s="17" t="s">
        <v>106</v>
      </c>
      <c r="BM165" s="239" t="s">
        <v>221</v>
      </c>
    </row>
    <row r="166" s="2" customFormat="1" ht="22.2" customHeight="1">
      <c r="A166" s="38"/>
      <c r="B166" s="39"/>
      <c r="C166" s="227" t="s">
        <v>222</v>
      </c>
      <c r="D166" s="227" t="s">
        <v>150</v>
      </c>
      <c r="E166" s="228" t="s">
        <v>223</v>
      </c>
      <c r="F166" s="229" t="s">
        <v>224</v>
      </c>
      <c r="G166" s="230" t="s">
        <v>195</v>
      </c>
      <c r="H166" s="231">
        <v>1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41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225</v>
      </c>
      <c r="AT166" s="239" t="s">
        <v>150</v>
      </c>
      <c r="AU166" s="239" t="s">
        <v>85</v>
      </c>
      <c r="AY166" s="17" t="s">
        <v>149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83</v>
      </c>
      <c r="BK166" s="240">
        <f>ROUND(I166*H166,2)</f>
        <v>0</v>
      </c>
      <c r="BL166" s="17" t="s">
        <v>225</v>
      </c>
      <c r="BM166" s="239" t="s">
        <v>226</v>
      </c>
    </row>
    <row r="167" s="2" customFormat="1" ht="14.4" customHeight="1">
      <c r="A167" s="38"/>
      <c r="B167" s="39"/>
      <c r="C167" s="263" t="s">
        <v>227</v>
      </c>
      <c r="D167" s="263" t="s">
        <v>192</v>
      </c>
      <c r="E167" s="264" t="s">
        <v>228</v>
      </c>
      <c r="F167" s="265" t="s">
        <v>229</v>
      </c>
      <c r="G167" s="266" t="s">
        <v>195</v>
      </c>
      <c r="H167" s="267">
        <v>1</v>
      </c>
      <c r="I167" s="268"/>
      <c r="J167" s="269">
        <f>ROUND(I167*H167,2)</f>
        <v>0</v>
      </c>
      <c r="K167" s="270"/>
      <c r="L167" s="271"/>
      <c r="M167" s="274" t="s">
        <v>1</v>
      </c>
      <c r="N167" s="275" t="s">
        <v>41</v>
      </c>
      <c r="O167" s="276"/>
      <c r="P167" s="277">
        <f>O167*H167</f>
        <v>0</v>
      </c>
      <c r="Q167" s="277">
        <v>0</v>
      </c>
      <c r="R167" s="277">
        <f>Q167*H167</f>
        <v>0</v>
      </c>
      <c r="S167" s="277">
        <v>0</v>
      </c>
      <c r="T167" s="27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196</v>
      </c>
      <c r="AT167" s="239" t="s">
        <v>192</v>
      </c>
      <c r="AU167" s="239" t="s">
        <v>85</v>
      </c>
      <c r="AY167" s="17" t="s">
        <v>149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83</v>
      </c>
      <c r="BK167" s="240">
        <f>ROUND(I167*H167,2)</f>
        <v>0</v>
      </c>
      <c r="BL167" s="17" t="s">
        <v>196</v>
      </c>
      <c r="BM167" s="239" t="s">
        <v>230</v>
      </c>
    </row>
    <row r="168" s="2" customFormat="1" ht="6.96" customHeight="1">
      <c r="A168" s="38"/>
      <c r="B168" s="66"/>
      <c r="C168" s="67"/>
      <c r="D168" s="67"/>
      <c r="E168" s="67"/>
      <c r="F168" s="67"/>
      <c r="G168" s="67"/>
      <c r="H168" s="67"/>
      <c r="I168" s="67"/>
      <c r="J168" s="67"/>
      <c r="K168" s="67"/>
      <c r="L168" s="44"/>
      <c r="M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</row>
  </sheetData>
  <sheetProtection sheet="1" autoFilter="0" formatColumns="0" formatRows="0" objects="1" scenarios="1" spinCount="100000" saltValue="S1Pmd1NBoVaVuKsnoOVdsJ9W6JVw1m5PYIWuRK4mpMBNyHVWFBsBjQEXgPgfCHqeSndrQxW47HzwDSAXYmSGvA==" hashValue="DU7OjEse//ZOBFsbYN9tgWqgS5atHCEEZcG41oBzIk3Aj9xO0uF1IAbdpYj0ZDqtPrMxucCaGqwixvjfIGTuFQ==" algorithmName="SHA-512" password="CC35"/>
  <autoFilter ref="C123:K16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4.4" customHeight="1">
      <c r="A9" s="38"/>
      <c r="B9" s="44"/>
      <c r="C9" s="38"/>
      <c r="D9" s="38"/>
      <c r="E9" s="151" t="s">
        <v>122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5.6" customHeight="1">
      <c r="A11" s="38"/>
      <c r="B11" s="44"/>
      <c r="C11" s="38"/>
      <c r="D11" s="38"/>
      <c r="E11" s="152" t="s">
        <v>231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15. 5. 2023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>Město Zruč nad Sázavou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>VDG Projektování s.r.o.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>Ing. Vítězslav Pavel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4.4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ROUND((SUM(BE124:BE156)),  2)</f>
        <v>0</v>
      </c>
      <c r="G35" s="38"/>
      <c r="H35" s="38"/>
      <c r="I35" s="164">
        <v>0.20999999999999999</v>
      </c>
      <c r="J35" s="163">
        <f>ROUND(((SUM(BE124:BE156))*I35),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ROUND((SUM(BF124:BF156)),  2)</f>
        <v>0</v>
      </c>
      <c r="G36" s="38"/>
      <c r="H36" s="38"/>
      <c r="I36" s="164">
        <v>0.12</v>
      </c>
      <c r="J36" s="163">
        <f>ROUND(((SUM(BF124:BF156))*I36),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ROUND((SUM(BG124:BG156)),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ROUND((SUM(BH124:BH156)),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ROUND((SUM(BI124:BI156)),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4.4" customHeight="1">
      <c r="A87" s="38"/>
      <c r="B87" s="39"/>
      <c r="C87" s="40"/>
      <c r="D87" s="40"/>
      <c r="E87" s="183" t="s">
        <v>122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6" customHeight="1">
      <c r="A89" s="38"/>
      <c r="B89" s="39"/>
      <c r="C89" s="40"/>
      <c r="D89" s="40"/>
      <c r="E89" s="76" t="str">
        <f>E11</f>
        <v>02 - Podkládka povrchu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Zruč nad Sázavou</v>
      </c>
      <c r="G91" s="40"/>
      <c r="H91" s="40"/>
      <c r="I91" s="32" t="s">
        <v>22</v>
      </c>
      <c r="J91" s="79" t="str">
        <f>IF(J14="","",J14)</f>
        <v>15. 5. 2023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6.4" customHeight="1">
      <c r="A93" s="38"/>
      <c r="B93" s="39"/>
      <c r="C93" s="32" t="s">
        <v>24</v>
      </c>
      <c r="D93" s="40"/>
      <c r="E93" s="40"/>
      <c r="F93" s="27" t="str">
        <f>E17</f>
        <v>Město Zruč nad Sázavou</v>
      </c>
      <c r="G93" s="40"/>
      <c r="H93" s="40"/>
      <c r="I93" s="32" t="s">
        <v>30</v>
      </c>
      <c r="J93" s="36" t="str">
        <f>E23</f>
        <v>VDG Projektování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6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Vítězslav Pavel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126</v>
      </c>
      <c r="D96" s="185"/>
      <c r="E96" s="185"/>
      <c r="F96" s="185"/>
      <c r="G96" s="185"/>
      <c r="H96" s="185"/>
      <c r="I96" s="185"/>
      <c r="J96" s="186" t="s">
        <v>127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128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129</v>
      </c>
    </row>
    <row r="99" s="9" customFormat="1" ht="24.96" customHeight="1">
      <c r="A99" s="9"/>
      <c r="B99" s="188"/>
      <c r="C99" s="189"/>
      <c r="D99" s="190" t="s">
        <v>130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232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233</v>
      </c>
      <c r="E101" s="196"/>
      <c r="F101" s="196"/>
      <c r="G101" s="196"/>
      <c r="H101" s="196"/>
      <c r="I101" s="196"/>
      <c r="J101" s="197">
        <f>J129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234</v>
      </c>
      <c r="E102" s="196"/>
      <c r="F102" s="196"/>
      <c r="G102" s="196"/>
      <c r="H102" s="196"/>
      <c r="I102" s="196"/>
      <c r="J102" s="197">
        <f>J155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4.4" customHeight="1">
      <c r="A112" s="38"/>
      <c r="B112" s="39"/>
      <c r="C112" s="40"/>
      <c r="D112" s="40"/>
      <c r="E112" s="183" t="str">
        <f>E7</f>
        <v>Rekonstrukce ulice Pod Vysílačem ve Zruči nad Sázavou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121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4.4" customHeight="1">
      <c r="A114" s="38"/>
      <c r="B114" s="39"/>
      <c r="C114" s="40"/>
      <c r="D114" s="40"/>
      <c r="E114" s="183" t="s">
        <v>122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123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6" customHeight="1">
      <c r="A116" s="38"/>
      <c r="B116" s="39"/>
      <c r="C116" s="40"/>
      <c r="D116" s="40"/>
      <c r="E116" s="76" t="str">
        <f>E11</f>
        <v>02 - Podkládka povrchu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Zruč nad Sázavou</v>
      </c>
      <c r="G118" s="40"/>
      <c r="H118" s="40"/>
      <c r="I118" s="32" t="s">
        <v>22</v>
      </c>
      <c r="J118" s="79" t="str">
        <f>IF(J14="","",J14)</f>
        <v>15. 5. 2023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6.4" customHeight="1">
      <c r="A120" s="38"/>
      <c r="B120" s="39"/>
      <c r="C120" s="32" t="s">
        <v>24</v>
      </c>
      <c r="D120" s="40"/>
      <c r="E120" s="40"/>
      <c r="F120" s="27" t="str">
        <f>E17</f>
        <v>Město Zruč nad Sázavou</v>
      </c>
      <c r="G120" s="40"/>
      <c r="H120" s="40"/>
      <c r="I120" s="32" t="s">
        <v>30</v>
      </c>
      <c r="J120" s="36" t="str">
        <f>E23</f>
        <v>VDG Projektování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6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>Ing. Vítězslav Pavel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135</v>
      </c>
      <c r="D123" s="202" t="s">
        <v>61</v>
      </c>
      <c r="E123" s="202" t="s">
        <v>57</v>
      </c>
      <c r="F123" s="202" t="s">
        <v>58</v>
      </c>
      <c r="G123" s="202" t="s">
        <v>136</v>
      </c>
      <c r="H123" s="202" t="s">
        <v>137</v>
      </c>
      <c r="I123" s="202" t="s">
        <v>138</v>
      </c>
      <c r="J123" s="203" t="s">
        <v>127</v>
      </c>
      <c r="K123" s="204" t="s">
        <v>139</v>
      </c>
      <c r="L123" s="205"/>
      <c r="M123" s="100" t="s">
        <v>1</v>
      </c>
      <c r="N123" s="101" t="s">
        <v>40</v>
      </c>
      <c r="O123" s="101" t="s">
        <v>140</v>
      </c>
      <c r="P123" s="101" t="s">
        <v>141</v>
      </c>
      <c r="Q123" s="101" t="s">
        <v>142</v>
      </c>
      <c r="R123" s="101" t="s">
        <v>143</v>
      </c>
      <c r="S123" s="101" t="s">
        <v>144</v>
      </c>
      <c r="T123" s="102" t="s">
        <v>145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146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</f>
        <v>0</v>
      </c>
      <c r="Q124" s="104"/>
      <c r="R124" s="208">
        <f>R125</f>
        <v>687.97929509999994</v>
      </c>
      <c r="S124" s="104"/>
      <c r="T124" s="209">
        <f>T125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129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75</v>
      </c>
      <c r="E125" s="214" t="s">
        <v>147</v>
      </c>
      <c r="F125" s="214" t="s">
        <v>148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P126+P129+P155</f>
        <v>0</v>
      </c>
      <c r="Q125" s="219"/>
      <c r="R125" s="220">
        <f>R126+R129+R155</f>
        <v>687.97929509999994</v>
      </c>
      <c r="S125" s="219"/>
      <c r="T125" s="221">
        <f>T126+T129+T155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83</v>
      </c>
      <c r="AT125" s="223" t="s">
        <v>75</v>
      </c>
      <c r="AU125" s="223" t="s">
        <v>76</v>
      </c>
      <c r="AY125" s="222" t="s">
        <v>149</v>
      </c>
      <c r="BK125" s="224">
        <f>BK126+BK129+BK155</f>
        <v>0</v>
      </c>
    </row>
    <row r="126" s="12" customFormat="1" ht="22.8" customHeight="1">
      <c r="A126" s="12"/>
      <c r="B126" s="211"/>
      <c r="C126" s="212"/>
      <c r="D126" s="213" t="s">
        <v>75</v>
      </c>
      <c r="E126" s="225" t="s">
        <v>83</v>
      </c>
      <c r="F126" s="225" t="s">
        <v>101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SUM(P127:P128)</f>
        <v>0</v>
      </c>
      <c r="Q126" s="219"/>
      <c r="R126" s="220">
        <f>SUM(R127:R128)</f>
        <v>0</v>
      </c>
      <c r="S126" s="219"/>
      <c r="T126" s="221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83</v>
      </c>
      <c r="AT126" s="223" t="s">
        <v>75</v>
      </c>
      <c r="AU126" s="223" t="s">
        <v>83</v>
      </c>
      <c r="AY126" s="222" t="s">
        <v>149</v>
      </c>
      <c r="BK126" s="224">
        <f>SUM(BK127:BK128)</f>
        <v>0</v>
      </c>
    </row>
    <row r="127" s="2" customFormat="1" ht="14.4" customHeight="1">
      <c r="A127" s="38"/>
      <c r="B127" s="39"/>
      <c r="C127" s="227" t="s">
        <v>83</v>
      </c>
      <c r="D127" s="227" t="s">
        <v>150</v>
      </c>
      <c r="E127" s="228" t="s">
        <v>235</v>
      </c>
      <c r="F127" s="229" t="s">
        <v>236</v>
      </c>
      <c r="G127" s="230" t="s">
        <v>220</v>
      </c>
      <c r="H127" s="231">
        <v>1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41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106</v>
      </c>
      <c r="AT127" s="239" t="s">
        <v>150</v>
      </c>
      <c r="AU127" s="239" t="s">
        <v>85</v>
      </c>
      <c r="AY127" s="17" t="s">
        <v>149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83</v>
      </c>
      <c r="BK127" s="240">
        <f>ROUND(I127*H127,2)</f>
        <v>0</v>
      </c>
      <c r="BL127" s="17" t="s">
        <v>106</v>
      </c>
      <c r="BM127" s="239" t="s">
        <v>237</v>
      </c>
    </row>
    <row r="128" s="14" customFormat="1">
      <c r="A128" s="14"/>
      <c r="B128" s="252"/>
      <c r="C128" s="253"/>
      <c r="D128" s="243" t="s">
        <v>154</v>
      </c>
      <c r="E128" s="254" t="s">
        <v>1</v>
      </c>
      <c r="F128" s="255" t="s">
        <v>238</v>
      </c>
      <c r="G128" s="253"/>
      <c r="H128" s="256">
        <v>1</v>
      </c>
      <c r="I128" s="257"/>
      <c r="J128" s="253"/>
      <c r="K128" s="253"/>
      <c r="L128" s="258"/>
      <c r="M128" s="259"/>
      <c r="N128" s="260"/>
      <c r="O128" s="260"/>
      <c r="P128" s="260"/>
      <c r="Q128" s="260"/>
      <c r="R128" s="260"/>
      <c r="S128" s="260"/>
      <c r="T128" s="26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2" t="s">
        <v>154</v>
      </c>
      <c r="AU128" s="262" t="s">
        <v>85</v>
      </c>
      <c r="AV128" s="14" t="s">
        <v>85</v>
      </c>
      <c r="AW128" s="14" t="s">
        <v>32</v>
      </c>
      <c r="AX128" s="14" t="s">
        <v>83</v>
      </c>
      <c r="AY128" s="262" t="s">
        <v>149</v>
      </c>
    </row>
    <row r="129" s="12" customFormat="1" ht="22.8" customHeight="1">
      <c r="A129" s="12"/>
      <c r="B129" s="211"/>
      <c r="C129" s="212"/>
      <c r="D129" s="213" t="s">
        <v>75</v>
      </c>
      <c r="E129" s="225" t="s">
        <v>172</v>
      </c>
      <c r="F129" s="225" t="s">
        <v>239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SUM(P130:P154)</f>
        <v>0</v>
      </c>
      <c r="Q129" s="219"/>
      <c r="R129" s="220">
        <f>SUM(R130:R154)</f>
        <v>687.97929509999994</v>
      </c>
      <c r="S129" s="219"/>
      <c r="T129" s="221">
        <f>SUM(T130:T154)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83</v>
      </c>
      <c r="AT129" s="223" t="s">
        <v>75</v>
      </c>
      <c r="AU129" s="223" t="s">
        <v>83</v>
      </c>
      <c r="AY129" s="222" t="s">
        <v>149</v>
      </c>
      <c r="BK129" s="224">
        <f>SUM(BK130:BK154)</f>
        <v>0</v>
      </c>
    </row>
    <row r="130" s="2" customFormat="1" ht="22.2" customHeight="1">
      <c r="A130" s="38"/>
      <c r="B130" s="39"/>
      <c r="C130" s="227" t="s">
        <v>85</v>
      </c>
      <c r="D130" s="227" t="s">
        <v>150</v>
      </c>
      <c r="E130" s="228" t="s">
        <v>240</v>
      </c>
      <c r="F130" s="229" t="s">
        <v>241</v>
      </c>
      <c r="G130" s="230" t="s">
        <v>168</v>
      </c>
      <c r="H130" s="231">
        <v>351.44999999999999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41</v>
      </c>
      <c r="O130" s="91"/>
      <c r="P130" s="237">
        <f>O130*H130</f>
        <v>0</v>
      </c>
      <c r="Q130" s="237">
        <v>1.9312499999999999</v>
      </c>
      <c r="R130" s="237">
        <f>Q130*H130</f>
        <v>678.7378124999999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106</v>
      </c>
      <c r="AT130" s="239" t="s">
        <v>150</v>
      </c>
      <c r="AU130" s="239" t="s">
        <v>85</v>
      </c>
      <c r="AY130" s="17" t="s">
        <v>149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83</v>
      </c>
      <c r="BK130" s="240">
        <f>ROUND(I130*H130,2)</f>
        <v>0</v>
      </c>
      <c r="BL130" s="17" t="s">
        <v>106</v>
      </c>
      <c r="BM130" s="239" t="s">
        <v>242</v>
      </c>
    </row>
    <row r="131" s="14" customFormat="1">
      <c r="A131" s="14"/>
      <c r="B131" s="252"/>
      <c r="C131" s="253"/>
      <c r="D131" s="243" t="s">
        <v>154</v>
      </c>
      <c r="E131" s="254" t="s">
        <v>1</v>
      </c>
      <c r="F131" s="255" t="s">
        <v>243</v>
      </c>
      <c r="G131" s="253"/>
      <c r="H131" s="256">
        <v>351.44999999999999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2" t="s">
        <v>154</v>
      </c>
      <c r="AU131" s="262" t="s">
        <v>85</v>
      </c>
      <c r="AV131" s="14" t="s">
        <v>85</v>
      </c>
      <c r="AW131" s="14" t="s">
        <v>32</v>
      </c>
      <c r="AX131" s="14" t="s">
        <v>83</v>
      </c>
      <c r="AY131" s="262" t="s">
        <v>149</v>
      </c>
    </row>
    <row r="132" s="13" customFormat="1">
      <c r="A132" s="13"/>
      <c r="B132" s="241"/>
      <c r="C132" s="242"/>
      <c r="D132" s="243" t="s">
        <v>154</v>
      </c>
      <c r="E132" s="244" t="s">
        <v>1</v>
      </c>
      <c r="F132" s="245" t="s">
        <v>244</v>
      </c>
      <c r="G132" s="242"/>
      <c r="H132" s="244" t="s">
        <v>1</v>
      </c>
      <c r="I132" s="246"/>
      <c r="J132" s="242"/>
      <c r="K132" s="242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154</v>
      </c>
      <c r="AU132" s="251" t="s">
        <v>85</v>
      </c>
      <c r="AV132" s="13" t="s">
        <v>83</v>
      </c>
      <c r="AW132" s="13" t="s">
        <v>32</v>
      </c>
      <c r="AX132" s="13" t="s">
        <v>76</v>
      </c>
      <c r="AY132" s="251" t="s">
        <v>149</v>
      </c>
    </row>
    <row r="133" s="2" customFormat="1" ht="22.2" customHeight="1">
      <c r="A133" s="38"/>
      <c r="B133" s="39"/>
      <c r="C133" s="227" t="s">
        <v>103</v>
      </c>
      <c r="D133" s="227" t="s">
        <v>150</v>
      </c>
      <c r="E133" s="228" t="s">
        <v>245</v>
      </c>
      <c r="F133" s="229" t="s">
        <v>246</v>
      </c>
      <c r="G133" s="230" t="s">
        <v>152</v>
      </c>
      <c r="H133" s="231">
        <v>1118.25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106</v>
      </c>
      <c r="AT133" s="239" t="s">
        <v>150</v>
      </c>
      <c r="AU133" s="239" t="s">
        <v>85</v>
      </c>
      <c r="AY133" s="17" t="s">
        <v>149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83</v>
      </c>
      <c r="BK133" s="240">
        <f>ROUND(I133*H133,2)</f>
        <v>0</v>
      </c>
      <c r="BL133" s="17" t="s">
        <v>106</v>
      </c>
      <c r="BM133" s="239" t="s">
        <v>247</v>
      </c>
    </row>
    <row r="134" s="14" customFormat="1">
      <c r="A134" s="14"/>
      <c r="B134" s="252"/>
      <c r="C134" s="253"/>
      <c r="D134" s="243" t="s">
        <v>154</v>
      </c>
      <c r="E134" s="254" t="s">
        <v>1</v>
      </c>
      <c r="F134" s="255" t="s">
        <v>248</v>
      </c>
      <c r="G134" s="253"/>
      <c r="H134" s="256">
        <v>1118.25</v>
      </c>
      <c r="I134" s="257"/>
      <c r="J134" s="253"/>
      <c r="K134" s="253"/>
      <c r="L134" s="258"/>
      <c r="M134" s="259"/>
      <c r="N134" s="260"/>
      <c r="O134" s="260"/>
      <c r="P134" s="260"/>
      <c r="Q134" s="260"/>
      <c r="R134" s="260"/>
      <c r="S134" s="260"/>
      <c r="T134" s="26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2" t="s">
        <v>154</v>
      </c>
      <c r="AU134" s="262" t="s">
        <v>85</v>
      </c>
      <c r="AV134" s="14" t="s">
        <v>85</v>
      </c>
      <c r="AW134" s="14" t="s">
        <v>32</v>
      </c>
      <c r="AX134" s="14" t="s">
        <v>83</v>
      </c>
      <c r="AY134" s="262" t="s">
        <v>149</v>
      </c>
    </row>
    <row r="135" s="2" customFormat="1" ht="19.8" customHeight="1">
      <c r="A135" s="38"/>
      <c r="B135" s="39"/>
      <c r="C135" s="227" t="s">
        <v>106</v>
      </c>
      <c r="D135" s="227" t="s">
        <v>150</v>
      </c>
      <c r="E135" s="228" t="s">
        <v>249</v>
      </c>
      <c r="F135" s="229" t="s">
        <v>250</v>
      </c>
      <c r="G135" s="230" t="s">
        <v>152</v>
      </c>
      <c r="H135" s="231">
        <v>1065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41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106</v>
      </c>
      <c r="AT135" s="239" t="s">
        <v>150</v>
      </c>
      <c r="AU135" s="239" t="s">
        <v>85</v>
      </c>
      <c r="AY135" s="17" t="s">
        <v>149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83</v>
      </c>
      <c r="BK135" s="240">
        <f>ROUND(I135*H135,2)</f>
        <v>0</v>
      </c>
      <c r="BL135" s="17" t="s">
        <v>106</v>
      </c>
      <c r="BM135" s="239" t="s">
        <v>251</v>
      </c>
    </row>
    <row r="136" s="14" customFormat="1">
      <c r="A136" s="14"/>
      <c r="B136" s="252"/>
      <c r="C136" s="253"/>
      <c r="D136" s="243" t="s">
        <v>154</v>
      </c>
      <c r="E136" s="254" t="s">
        <v>1</v>
      </c>
      <c r="F136" s="255" t="s">
        <v>252</v>
      </c>
      <c r="G136" s="253"/>
      <c r="H136" s="256">
        <v>1065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2" t="s">
        <v>154</v>
      </c>
      <c r="AU136" s="262" t="s">
        <v>85</v>
      </c>
      <c r="AV136" s="14" t="s">
        <v>85</v>
      </c>
      <c r="AW136" s="14" t="s">
        <v>32</v>
      </c>
      <c r="AX136" s="14" t="s">
        <v>83</v>
      </c>
      <c r="AY136" s="262" t="s">
        <v>149</v>
      </c>
    </row>
    <row r="137" s="2" customFormat="1" ht="30" customHeight="1">
      <c r="A137" s="38"/>
      <c r="B137" s="39"/>
      <c r="C137" s="227" t="s">
        <v>172</v>
      </c>
      <c r="D137" s="227" t="s">
        <v>150</v>
      </c>
      <c r="E137" s="228" t="s">
        <v>253</v>
      </c>
      <c r="F137" s="229" t="s">
        <v>254</v>
      </c>
      <c r="G137" s="230" t="s">
        <v>152</v>
      </c>
      <c r="H137" s="231">
        <v>1065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41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106</v>
      </c>
      <c r="AT137" s="239" t="s">
        <v>150</v>
      </c>
      <c r="AU137" s="239" t="s">
        <v>85</v>
      </c>
      <c r="AY137" s="17" t="s">
        <v>149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83</v>
      </c>
      <c r="BK137" s="240">
        <f>ROUND(I137*H137,2)</f>
        <v>0</v>
      </c>
      <c r="BL137" s="17" t="s">
        <v>106</v>
      </c>
      <c r="BM137" s="239" t="s">
        <v>255</v>
      </c>
    </row>
    <row r="138" s="14" customFormat="1">
      <c r="A138" s="14"/>
      <c r="B138" s="252"/>
      <c r="C138" s="253"/>
      <c r="D138" s="243" t="s">
        <v>154</v>
      </c>
      <c r="E138" s="254" t="s">
        <v>1</v>
      </c>
      <c r="F138" s="255" t="s">
        <v>252</v>
      </c>
      <c r="G138" s="253"/>
      <c r="H138" s="256">
        <v>1065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154</v>
      </c>
      <c r="AU138" s="262" t="s">
        <v>85</v>
      </c>
      <c r="AV138" s="14" t="s">
        <v>85</v>
      </c>
      <c r="AW138" s="14" t="s">
        <v>32</v>
      </c>
      <c r="AX138" s="14" t="s">
        <v>83</v>
      </c>
      <c r="AY138" s="262" t="s">
        <v>149</v>
      </c>
    </row>
    <row r="139" s="13" customFormat="1">
      <c r="A139" s="13"/>
      <c r="B139" s="241"/>
      <c r="C139" s="242"/>
      <c r="D139" s="243" t="s">
        <v>154</v>
      </c>
      <c r="E139" s="244" t="s">
        <v>1</v>
      </c>
      <c r="F139" s="245" t="s">
        <v>256</v>
      </c>
      <c r="G139" s="242"/>
      <c r="H139" s="244" t="s">
        <v>1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154</v>
      </c>
      <c r="AU139" s="251" t="s">
        <v>85</v>
      </c>
      <c r="AV139" s="13" t="s">
        <v>83</v>
      </c>
      <c r="AW139" s="13" t="s">
        <v>32</v>
      </c>
      <c r="AX139" s="13" t="s">
        <v>76</v>
      </c>
      <c r="AY139" s="251" t="s">
        <v>149</v>
      </c>
    </row>
    <row r="140" s="2" customFormat="1" ht="22.2" customHeight="1">
      <c r="A140" s="38"/>
      <c r="B140" s="39"/>
      <c r="C140" s="227" t="s">
        <v>178</v>
      </c>
      <c r="D140" s="227" t="s">
        <v>150</v>
      </c>
      <c r="E140" s="228" t="s">
        <v>257</v>
      </c>
      <c r="F140" s="229" t="s">
        <v>258</v>
      </c>
      <c r="G140" s="230" t="s">
        <v>152</v>
      </c>
      <c r="H140" s="231">
        <v>1118.25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41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106</v>
      </c>
      <c r="AT140" s="239" t="s">
        <v>150</v>
      </c>
      <c r="AU140" s="239" t="s">
        <v>85</v>
      </c>
      <c r="AY140" s="17" t="s">
        <v>149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83</v>
      </c>
      <c r="BK140" s="240">
        <f>ROUND(I140*H140,2)</f>
        <v>0</v>
      </c>
      <c r="BL140" s="17" t="s">
        <v>106</v>
      </c>
      <c r="BM140" s="239" t="s">
        <v>259</v>
      </c>
    </row>
    <row r="141" s="14" customFormat="1">
      <c r="A141" s="14"/>
      <c r="B141" s="252"/>
      <c r="C141" s="253"/>
      <c r="D141" s="243" t="s">
        <v>154</v>
      </c>
      <c r="E141" s="254" t="s">
        <v>1</v>
      </c>
      <c r="F141" s="255" t="s">
        <v>248</v>
      </c>
      <c r="G141" s="253"/>
      <c r="H141" s="256">
        <v>1118.25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154</v>
      </c>
      <c r="AU141" s="262" t="s">
        <v>85</v>
      </c>
      <c r="AV141" s="14" t="s">
        <v>85</v>
      </c>
      <c r="AW141" s="14" t="s">
        <v>32</v>
      </c>
      <c r="AX141" s="14" t="s">
        <v>83</v>
      </c>
      <c r="AY141" s="262" t="s">
        <v>149</v>
      </c>
    </row>
    <row r="142" s="2" customFormat="1" ht="22.2" customHeight="1">
      <c r="A142" s="38"/>
      <c r="B142" s="39"/>
      <c r="C142" s="227" t="s">
        <v>183</v>
      </c>
      <c r="D142" s="227" t="s">
        <v>150</v>
      </c>
      <c r="E142" s="228" t="s">
        <v>260</v>
      </c>
      <c r="F142" s="229" t="s">
        <v>261</v>
      </c>
      <c r="G142" s="230" t="s">
        <v>262</v>
      </c>
      <c r="H142" s="231">
        <v>21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41</v>
      </c>
      <c r="O142" s="91"/>
      <c r="P142" s="237">
        <f>O142*H142</f>
        <v>0</v>
      </c>
      <c r="Q142" s="237">
        <v>0.15540000000000001</v>
      </c>
      <c r="R142" s="237">
        <f>Q142*H142</f>
        <v>3.2634000000000003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106</v>
      </c>
      <c r="AT142" s="239" t="s">
        <v>150</v>
      </c>
      <c r="AU142" s="239" t="s">
        <v>85</v>
      </c>
      <c r="AY142" s="17" t="s">
        <v>149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83</v>
      </c>
      <c r="BK142" s="240">
        <f>ROUND(I142*H142,2)</f>
        <v>0</v>
      </c>
      <c r="BL142" s="17" t="s">
        <v>106</v>
      </c>
      <c r="BM142" s="239" t="s">
        <v>263</v>
      </c>
    </row>
    <row r="143" s="14" customFormat="1">
      <c r="A143" s="14"/>
      <c r="B143" s="252"/>
      <c r="C143" s="253"/>
      <c r="D143" s="243" t="s">
        <v>154</v>
      </c>
      <c r="E143" s="254" t="s">
        <v>1</v>
      </c>
      <c r="F143" s="255" t="s">
        <v>7</v>
      </c>
      <c r="G143" s="253"/>
      <c r="H143" s="256">
        <v>21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154</v>
      </c>
      <c r="AU143" s="262" t="s">
        <v>85</v>
      </c>
      <c r="AV143" s="14" t="s">
        <v>85</v>
      </c>
      <c r="AW143" s="14" t="s">
        <v>32</v>
      </c>
      <c r="AX143" s="14" t="s">
        <v>83</v>
      </c>
      <c r="AY143" s="262" t="s">
        <v>149</v>
      </c>
    </row>
    <row r="144" s="13" customFormat="1">
      <c r="A144" s="13"/>
      <c r="B144" s="241"/>
      <c r="C144" s="242"/>
      <c r="D144" s="243" t="s">
        <v>154</v>
      </c>
      <c r="E144" s="244" t="s">
        <v>1</v>
      </c>
      <c r="F144" s="245" t="s">
        <v>264</v>
      </c>
      <c r="G144" s="242"/>
      <c r="H144" s="244" t="s">
        <v>1</v>
      </c>
      <c r="I144" s="246"/>
      <c r="J144" s="242"/>
      <c r="K144" s="242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154</v>
      </c>
      <c r="AU144" s="251" t="s">
        <v>85</v>
      </c>
      <c r="AV144" s="13" t="s">
        <v>83</v>
      </c>
      <c r="AW144" s="13" t="s">
        <v>32</v>
      </c>
      <c r="AX144" s="13" t="s">
        <v>76</v>
      </c>
      <c r="AY144" s="251" t="s">
        <v>149</v>
      </c>
    </row>
    <row r="145" s="2" customFormat="1" ht="14.4" customHeight="1">
      <c r="A145" s="38"/>
      <c r="B145" s="39"/>
      <c r="C145" s="263" t="s">
        <v>191</v>
      </c>
      <c r="D145" s="263" t="s">
        <v>192</v>
      </c>
      <c r="E145" s="264" t="s">
        <v>265</v>
      </c>
      <c r="F145" s="265" t="s">
        <v>266</v>
      </c>
      <c r="G145" s="266" t="s">
        <v>262</v>
      </c>
      <c r="H145" s="267">
        <v>21.420000000000002</v>
      </c>
      <c r="I145" s="268"/>
      <c r="J145" s="269">
        <f>ROUND(I145*H145,2)</f>
        <v>0</v>
      </c>
      <c r="K145" s="270"/>
      <c r="L145" s="271"/>
      <c r="M145" s="272" t="s">
        <v>1</v>
      </c>
      <c r="N145" s="273" t="s">
        <v>41</v>
      </c>
      <c r="O145" s="91"/>
      <c r="P145" s="237">
        <f>O145*H145</f>
        <v>0</v>
      </c>
      <c r="Q145" s="237">
        <v>0.080000000000000002</v>
      </c>
      <c r="R145" s="237">
        <f>Q145*H145</f>
        <v>1.7136000000000002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191</v>
      </c>
      <c r="AT145" s="239" t="s">
        <v>192</v>
      </c>
      <c r="AU145" s="239" t="s">
        <v>85</v>
      </c>
      <c r="AY145" s="17" t="s">
        <v>149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83</v>
      </c>
      <c r="BK145" s="240">
        <f>ROUND(I145*H145,2)</f>
        <v>0</v>
      </c>
      <c r="BL145" s="17" t="s">
        <v>106</v>
      </c>
      <c r="BM145" s="239" t="s">
        <v>267</v>
      </c>
    </row>
    <row r="146" s="14" customFormat="1">
      <c r="A146" s="14"/>
      <c r="B146" s="252"/>
      <c r="C146" s="253"/>
      <c r="D146" s="243" t="s">
        <v>154</v>
      </c>
      <c r="E146" s="254" t="s">
        <v>1</v>
      </c>
      <c r="F146" s="255" t="s">
        <v>7</v>
      </c>
      <c r="G146" s="253"/>
      <c r="H146" s="256">
        <v>21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154</v>
      </c>
      <c r="AU146" s="262" t="s">
        <v>85</v>
      </c>
      <c r="AV146" s="14" t="s">
        <v>85</v>
      </c>
      <c r="AW146" s="14" t="s">
        <v>32</v>
      </c>
      <c r="AX146" s="14" t="s">
        <v>83</v>
      </c>
      <c r="AY146" s="262" t="s">
        <v>149</v>
      </c>
    </row>
    <row r="147" s="13" customFormat="1">
      <c r="A147" s="13"/>
      <c r="B147" s="241"/>
      <c r="C147" s="242"/>
      <c r="D147" s="243" t="s">
        <v>154</v>
      </c>
      <c r="E147" s="244" t="s">
        <v>1</v>
      </c>
      <c r="F147" s="245" t="s">
        <v>268</v>
      </c>
      <c r="G147" s="242"/>
      <c r="H147" s="244" t="s">
        <v>1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154</v>
      </c>
      <c r="AU147" s="251" t="s">
        <v>85</v>
      </c>
      <c r="AV147" s="13" t="s">
        <v>83</v>
      </c>
      <c r="AW147" s="13" t="s">
        <v>32</v>
      </c>
      <c r="AX147" s="13" t="s">
        <v>76</v>
      </c>
      <c r="AY147" s="251" t="s">
        <v>149</v>
      </c>
    </row>
    <row r="148" s="14" customFormat="1">
      <c r="A148" s="14"/>
      <c r="B148" s="252"/>
      <c r="C148" s="253"/>
      <c r="D148" s="243" t="s">
        <v>154</v>
      </c>
      <c r="E148" s="253"/>
      <c r="F148" s="255" t="s">
        <v>269</v>
      </c>
      <c r="G148" s="253"/>
      <c r="H148" s="256">
        <v>21.420000000000002</v>
      </c>
      <c r="I148" s="257"/>
      <c r="J148" s="253"/>
      <c r="K148" s="253"/>
      <c r="L148" s="258"/>
      <c r="M148" s="259"/>
      <c r="N148" s="260"/>
      <c r="O148" s="260"/>
      <c r="P148" s="260"/>
      <c r="Q148" s="260"/>
      <c r="R148" s="260"/>
      <c r="S148" s="260"/>
      <c r="T148" s="26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2" t="s">
        <v>154</v>
      </c>
      <c r="AU148" s="262" t="s">
        <v>85</v>
      </c>
      <c r="AV148" s="14" t="s">
        <v>85</v>
      </c>
      <c r="AW148" s="14" t="s">
        <v>4</v>
      </c>
      <c r="AX148" s="14" t="s">
        <v>83</v>
      </c>
      <c r="AY148" s="262" t="s">
        <v>149</v>
      </c>
    </row>
    <row r="149" s="2" customFormat="1" ht="22.2" customHeight="1">
      <c r="A149" s="38"/>
      <c r="B149" s="39"/>
      <c r="C149" s="227" t="s">
        <v>198</v>
      </c>
      <c r="D149" s="227" t="s">
        <v>150</v>
      </c>
      <c r="E149" s="228" t="s">
        <v>270</v>
      </c>
      <c r="F149" s="229" t="s">
        <v>271</v>
      </c>
      <c r="G149" s="230" t="s">
        <v>168</v>
      </c>
      <c r="H149" s="231">
        <v>1.8899999999999999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41</v>
      </c>
      <c r="O149" s="91"/>
      <c r="P149" s="237">
        <f>O149*H149</f>
        <v>0</v>
      </c>
      <c r="Q149" s="237">
        <v>2.2563399999999998</v>
      </c>
      <c r="R149" s="237">
        <f>Q149*H149</f>
        <v>4.2644825999999991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106</v>
      </c>
      <c r="AT149" s="239" t="s">
        <v>150</v>
      </c>
      <c r="AU149" s="239" t="s">
        <v>85</v>
      </c>
      <c r="AY149" s="17" t="s">
        <v>149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83</v>
      </c>
      <c r="BK149" s="240">
        <f>ROUND(I149*H149,2)</f>
        <v>0</v>
      </c>
      <c r="BL149" s="17" t="s">
        <v>106</v>
      </c>
      <c r="BM149" s="239" t="s">
        <v>272</v>
      </c>
    </row>
    <row r="150" s="14" customFormat="1">
      <c r="A150" s="14"/>
      <c r="B150" s="252"/>
      <c r="C150" s="253"/>
      <c r="D150" s="243" t="s">
        <v>154</v>
      </c>
      <c r="E150" s="254" t="s">
        <v>1</v>
      </c>
      <c r="F150" s="255" t="s">
        <v>273</v>
      </c>
      <c r="G150" s="253"/>
      <c r="H150" s="256">
        <v>1.8899999999999999</v>
      </c>
      <c r="I150" s="257"/>
      <c r="J150" s="253"/>
      <c r="K150" s="253"/>
      <c r="L150" s="258"/>
      <c r="M150" s="259"/>
      <c r="N150" s="260"/>
      <c r="O150" s="260"/>
      <c r="P150" s="260"/>
      <c r="Q150" s="260"/>
      <c r="R150" s="260"/>
      <c r="S150" s="260"/>
      <c r="T150" s="26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2" t="s">
        <v>154</v>
      </c>
      <c r="AU150" s="262" t="s">
        <v>85</v>
      </c>
      <c r="AV150" s="14" t="s">
        <v>85</v>
      </c>
      <c r="AW150" s="14" t="s">
        <v>32</v>
      </c>
      <c r="AX150" s="14" t="s">
        <v>83</v>
      </c>
      <c r="AY150" s="262" t="s">
        <v>149</v>
      </c>
    </row>
    <row r="151" s="13" customFormat="1">
      <c r="A151" s="13"/>
      <c r="B151" s="241"/>
      <c r="C151" s="242"/>
      <c r="D151" s="243" t="s">
        <v>154</v>
      </c>
      <c r="E151" s="244" t="s">
        <v>1</v>
      </c>
      <c r="F151" s="245" t="s">
        <v>274</v>
      </c>
      <c r="G151" s="242"/>
      <c r="H151" s="244" t="s">
        <v>1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154</v>
      </c>
      <c r="AU151" s="251" t="s">
        <v>85</v>
      </c>
      <c r="AV151" s="13" t="s">
        <v>83</v>
      </c>
      <c r="AW151" s="13" t="s">
        <v>32</v>
      </c>
      <c r="AX151" s="13" t="s">
        <v>76</v>
      </c>
      <c r="AY151" s="251" t="s">
        <v>149</v>
      </c>
    </row>
    <row r="152" s="2" customFormat="1" ht="22.2" customHeight="1">
      <c r="A152" s="38"/>
      <c r="B152" s="39"/>
      <c r="C152" s="227" t="s">
        <v>205</v>
      </c>
      <c r="D152" s="227" t="s">
        <v>150</v>
      </c>
      <c r="E152" s="228" t="s">
        <v>275</v>
      </c>
      <c r="F152" s="229" t="s">
        <v>276</v>
      </c>
      <c r="G152" s="230" t="s">
        <v>262</v>
      </c>
      <c r="H152" s="231">
        <v>6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41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106</v>
      </c>
      <c r="AT152" s="239" t="s">
        <v>150</v>
      </c>
      <c r="AU152" s="239" t="s">
        <v>85</v>
      </c>
      <c r="AY152" s="17" t="s">
        <v>149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83</v>
      </c>
      <c r="BK152" s="240">
        <f>ROUND(I152*H152,2)</f>
        <v>0</v>
      </c>
      <c r="BL152" s="17" t="s">
        <v>106</v>
      </c>
      <c r="BM152" s="239" t="s">
        <v>277</v>
      </c>
    </row>
    <row r="153" s="14" customFormat="1">
      <c r="A153" s="14"/>
      <c r="B153" s="252"/>
      <c r="C153" s="253"/>
      <c r="D153" s="243" t="s">
        <v>154</v>
      </c>
      <c r="E153" s="254" t="s">
        <v>1</v>
      </c>
      <c r="F153" s="255" t="s">
        <v>178</v>
      </c>
      <c r="G153" s="253"/>
      <c r="H153" s="256">
        <v>6</v>
      </c>
      <c r="I153" s="257"/>
      <c r="J153" s="253"/>
      <c r="K153" s="253"/>
      <c r="L153" s="258"/>
      <c r="M153" s="259"/>
      <c r="N153" s="260"/>
      <c r="O153" s="260"/>
      <c r="P153" s="260"/>
      <c r="Q153" s="260"/>
      <c r="R153" s="260"/>
      <c r="S153" s="260"/>
      <c r="T153" s="26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2" t="s">
        <v>154</v>
      </c>
      <c r="AU153" s="262" t="s">
        <v>85</v>
      </c>
      <c r="AV153" s="14" t="s">
        <v>85</v>
      </c>
      <c r="AW153" s="14" t="s">
        <v>32</v>
      </c>
      <c r="AX153" s="14" t="s">
        <v>83</v>
      </c>
      <c r="AY153" s="262" t="s">
        <v>149</v>
      </c>
    </row>
    <row r="154" s="13" customFormat="1">
      <c r="A154" s="13"/>
      <c r="B154" s="241"/>
      <c r="C154" s="242"/>
      <c r="D154" s="243" t="s">
        <v>154</v>
      </c>
      <c r="E154" s="244" t="s">
        <v>1</v>
      </c>
      <c r="F154" s="245" t="s">
        <v>278</v>
      </c>
      <c r="G154" s="242"/>
      <c r="H154" s="244" t="s">
        <v>1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154</v>
      </c>
      <c r="AU154" s="251" t="s">
        <v>85</v>
      </c>
      <c r="AV154" s="13" t="s">
        <v>83</v>
      </c>
      <c r="AW154" s="13" t="s">
        <v>32</v>
      </c>
      <c r="AX154" s="13" t="s">
        <v>76</v>
      </c>
      <c r="AY154" s="251" t="s">
        <v>149</v>
      </c>
    </row>
    <row r="155" s="12" customFormat="1" ht="22.8" customHeight="1">
      <c r="A155" s="12"/>
      <c r="B155" s="211"/>
      <c r="C155" s="212"/>
      <c r="D155" s="213" t="s">
        <v>75</v>
      </c>
      <c r="E155" s="225" t="s">
        <v>279</v>
      </c>
      <c r="F155" s="225" t="s">
        <v>280</v>
      </c>
      <c r="G155" s="212"/>
      <c r="H155" s="212"/>
      <c r="I155" s="215"/>
      <c r="J155" s="226">
        <f>BK155</f>
        <v>0</v>
      </c>
      <c r="K155" s="212"/>
      <c r="L155" s="217"/>
      <c r="M155" s="218"/>
      <c r="N155" s="219"/>
      <c r="O155" s="219"/>
      <c r="P155" s="220">
        <f>P156</f>
        <v>0</v>
      </c>
      <c r="Q155" s="219"/>
      <c r="R155" s="220">
        <f>R156</f>
        <v>0</v>
      </c>
      <c r="S155" s="219"/>
      <c r="T155" s="221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2" t="s">
        <v>83</v>
      </c>
      <c r="AT155" s="223" t="s">
        <v>75</v>
      </c>
      <c r="AU155" s="223" t="s">
        <v>83</v>
      </c>
      <c r="AY155" s="222" t="s">
        <v>149</v>
      </c>
      <c r="BK155" s="224">
        <f>BK156</f>
        <v>0</v>
      </c>
    </row>
    <row r="156" s="2" customFormat="1" ht="22.2" customHeight="1">
      <c r="A156" s="38"/>
      <c r="B156" s="39"/>
      <c r="C156" s="227" t="s">
        <v>211</v>
      </c>
      <c r="D156" s="227" t="s">
        <v>150</v>
      </c>
      <c r="E156" s="228" t="s">
        <v>281</v>
      </c>
      <c r="F156" s="229" t="s">
        <v>282</v>
      </c>
      <c r="G156" s="230" t="s">
        <v>283</v>
      </c>
      <c r="H156" s="231">
        <v>687.97900000000004</v>
      </c>
      <c r="I156" s="232"/>
      <c r="J156" s="233">
        <f>ROUND(I156*H156,2)</f>
        <v>0</v>
      </c>
      <c r="K156" s="234"/>
      <c r="L156" s="44"/>
      <c r="M156" s="279" t="s">
        <v>1</v>
      </c>
      <c r="N156" s="280" t="s">
        <v>41</v>
      </c>
      <c r="O156" s="276"/>
      <c r="P156" s="277">
        <f>O156*H156</f>
        <v>0</v>
      </c>
      <c r="Q156" s="277">
        <v>0</v>
      </c>
      <c r="R156" s="277">
        <f>Q156*H156</f>
        <v>0</v>
      </c>
      <c r="S156" s="277">
        <v>0</v>
      </c>
      <c r="T156" s="27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9" t="s">
        <v>106</v>
      </c>
      <c r="AT156" s="239" t="s">
        <v>150</v>
      </c>
      <c r="AU156" s="239" t="s">
        <v>85</v>
      </c>
      <c r="AY156" s="17" t="s">
        <v>149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7" t="s">
        <v>83</v>
      </c>
      <c r="BK156" s="240">
        <f>ROUND(I156*H156,2)</f>
        <v>0</v>
      </c>
      <c r="BL156" s="17" t="s">
        <v>106</v>
      </c>
      <c r="BM156" s="239" t="s">
        <v>284</v>
      </c>
    </row>
    <row r="157" s="2" customFormat="1" ht="6.96" customHeight="1">
      <c r="A157" s="38"/>
      <c r="B157" s="66"/>
      <c r="C157" s="67"/>
      <c r="D157" s="67"/>
      <c r="E157" s="67"/>
      <c r="F157" s="67"/>
      <c r="G157" s="67"/>
      <c r="H157" s="67"/>
      <c r="I157" s="67"/>
      <c r="J157" s="67"/>
      <c r="K157" s="67"/>
      <c r="L157" s="44"/>
      <c r="M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</row>
  </sheetData>
  <sheetProtection sheet="1" autoFilter="0" formatColumns="0" formatRows="0" objects="1" scenarios="1" spinCount="100000" saltValue="XGvFe7qZZgPYCV2NhR8QAokQXUdWF3EI6w+MEAIl64NAK1z/D+qk96Troy7M6vl4t0RqCSjCPbwV0dHEQ3rbWg==" hashValue="EcJg1mhoBEf+bDWnVBgaN8tPkfu6928kj2xxgI9t8e4eOt15WAA6gRwfbTEBZKNvjqhggwWsyXFx+RIr1R5nJw==" algorithmName="SHA-512" password="CC35"/>
  <autoFilter ref="C123:K15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4.4" customHeight="1">
      <c r="A9" s="38"/>
      <c r="B9" s="44"/>
      <c r="C9" s="38"/>
      <c r="D9" s="38"/>
      <c r="E9" s="151" t="s">
        <v>122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5.6" customHeight="1">
      <c r="A11" s="38"/>
      <c r="B11" s="44"/>
      <c r="C11" s="38"/>
      <c r="D11" s="38"/>
      <c r="E11" s="152" t="s">
        <v>285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15. 5. 2023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>Město Zruč nad Sázavou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>VDG Projektování s.r.o.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>Ing. Vítězslav Pavel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4.4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ROUND((SUM(BE123:BE155)),  2)</f>
        <v>0</v>
      </c>
      <c r="G35" s="38"/>
      <c r="H35" s="38"/>
      <c r="I35" s="164">
        <v>0.20999999999999999</v>
      </c>
      <c r="J35" s="163">
        <f>ROUND(((SUM(BE123:BE155))*I35),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ROUND((SUM(BF123:BF155)),  2)</f>
        <v>0</v>
      </c>
      <c r="G36" s="38"/>
      <c r="H36" s="38"/>
      <c r="I36" s="164">
        <v>0.12</v>
      </c>
      <c r="J36" s="163">
        <f>ROUND(((SUM(BF123:BF155))*I36),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ROUND((SUM(BG123:BG155)),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ROUND((SUM(BH123:BH155)),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ROUND((SUM(BI123:BI155)),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4.4" customHeight="1">
      <c r="A87" s="38"/>
      <c r="B87" s="39"/>
      <c r="C87" s="40"/>
      <c r="D87" s="40"/>
      <c r="E87" s="183" t="s">
        <v>122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6" customHeight="1">
      <c r="A89" s="38"/>
      <c r="B89" s="39"/>
      <c r="C89" s="40"/>
      <c r="D89" s="40"/>
      <c r="E89" s="76" t="str">
        <f>E11</f>
        <v>03 - Dokončovací práce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Zruč nad Sázavou</v>
      </c>
      <c r="G91" s="40"/>
      <c r="H91" s="40"/>
      <c r="I91" s="32" t="s">
        <v>22</v>
      </c>
      <c r="J91" s="79" t="str">
        <f>IF(J14="","",J14)</f>
        <v>15. 5. 2023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6.4" customHeight="1">
      <c r="A93" s="38"/>
      <c r="B93" s="39"/>
      <c r="C93" s="32" t="s">
        <v>24</v>
      </c>
      <c r="D93" s="40"/>
      <c r="E93" s="40"/>
      <c r="F93" s="27" t="str">
        <f>E17</f>
        <v>Město Zruč nad Sázavou</v>
      </c>
      <c r="G93" s="40"/>
      <c r="H93" s="40"/>
      <c r="I93" s="32" t="s">
        <v>30</v>
      </c>
      <c r="J93" s="36" t="str">
        <f>E23</f>
        <v>VDG Projektování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6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Vítězslav Pavel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126</v>
      </c>
      <c r="D96" s="185"/>
      <c r="E96" s="185"/>
      <c r="F96" s="185"/>
      <c r="G96" s="185"/>
      <c r="H96" s="185"/>
      <c r="I96" s="185"/>
      <c r="J96" s="186" t="s">
        <v>127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128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129</v>
      </c>
    </row>
    <row r="99" s="9" customFormat="1" ht="24.96" customHeight="1">
      <c r="A99" s="9"/>
      <c r="B99" s="188"/>
      <c r="C99" s="189"/>
      <c r="D99" s="190" t="s">
        <v>130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233</v>
      </c>
      <c r="E100" s="196"/>
      <c r="F100" s="196"/>
      <c r="G100" s="196"/>
      <c r="H100" s="196"/>
      <c r="I100" s="196"/>
      <c r="J100" s="197">
        <f>J125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286</v>
      </c>
      <c r="E101" s="196"/>
      <c r="F101" s="196"/>
      <c r="G101" s="196"/>
      <c r="H101" s="196"/>
      <c r="I101" s="196"/>
      <c r="J101" s="197">
        <f>J138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134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4.4" customHeight="1">
      <c r="A111" s="38"/>
      <c r="B111" s="39"/>
      <c r="C111" s="40"/>
      <c r="D111" s="40"/>
      <c r="E111" s="183" t="str">
        <f>E7</f>
        <v>Rekonstrukce ulice Pod Vysílačem ve Zruči nad Sázavou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121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4.4" customHeight="1">
      <c r="A113" s="38"/>
      <c r="B113" s="39"/>
      <c r="C113" s="40"/>
      <c r="D113" s="40"/>
      <c r="E113" s="183" t="s">
        <v>122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123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6" customHeight="1">
      <c r="A115" s="38"/>
      <c r="B115" s="39"/>
      <c r="C115" s="40"/>
      <c r="D115" s="40"/>
      <c r="E115" s="76" t="str">
        <f>E11</f>
        <v>03 - Dokončovací práce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Zruč nad Sázavou</v>
      </c>
      <c r="G117" s="40"/>
      <c r="H117" s="40"/>
      <c r="I117" s="32" t="s">
        <v>22</v>
      </c>
      <c r="J117" s="79" t="str">
        <f>IF(J14="","",J14)</f>
        <v>15. 5. 2023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6.4" customHeight="1">
      <c r="A119" s="38"/>
      <c r="B119" s="39"/>
      <c r="C119" s="32" t="s">
        <v>24</v>
      </c>
      <c r="D119" s="40"/>
      <c r="E119" s="40"/>
      <c r="F119" s="27" t="str">
        <f>E17</f>
        <v>Město Zruč nad Sázavou</v>
      </c>
      <c r="G119" s="40"/>
      <c r="H119" s="40"/>
      <c r="I119" s="32" t="s">
        <v>30</v>
      </c>
      <c r="J119" s="36" t="str">
        <f>E23</f>
        <v>VDG Projektování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6" customHeight="1">
      <c r="A120" s="38"/>
      <c r="B120" s="39"/>
      <c r="C120" s="32" t="s">
        <v>28</v>
      </c>
      <c r="D120" s="40"/>
      <c r="E120" s="40"/>
      <c r="F120" s="27" t="str">
        <f>IF(E20="","",E20)</f>
        <v>Vyplň údaj</v>
      </c>
      <c r="G120" s="40"/>
      <c r="H120" s="40"/>
      <c r="I120" s="32" t="s">
        <v>33</v>
      </c>
      <c r="J120" s="36" t="str">
        <f>E26</f>
        <v>Ing. Vítězslav Pavel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135</v>
      </c>
      <c r="D122" s="202" t="s">
        <v>61</v>
      </c>
      <c r="E122" s="202" t="s">
        <v>57</v>
      </c>
      <c r="F122" s="202" t="s">
        <v>58</v>
      </c>
      <c r="G122" s="202" t="s">
        <v>136</v>
      </c>
      <c r="H122" s="202" t="s">
        <v>137</v>
      </c>
      <c r="I122" s="202" t="s">
        <v>138</v>
      </c>
      <c r="J122" s="203" t="s">
        <v>127</v>
      </c>
      <c r="K122" s="204" t="s">
        <v>139</v>
      </c>
      <c r="L122" s="205"/>
      <c r="M122" s="100" t="s">
        <v>1</v>
      </c>
      <c r="N122" s="101" t="s">
        <v>40</v>
      </c>
      <c r="O122" s="101" t="s">
        <v>140</v>
      </c>
      <c r="P122" s="101" t="s">
        <v>141</v>
      </c>
      <c r="Q122" s="101" t="s">
        <v>142</v>
      </c>
      <c r="R122" s="101" t="s">
        <v>143</v>
      </c>
      <c r="S122" s="101" t="s">
        <v>144</v>
      </c>
      <c r="T122" s="102" t="s">
        <v>145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146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</f>
        <v>0</v>
      </c>
      <c r="Q123" s="104"/>
      <c r="R123" s="208">
        <f>R124</f>
        <v>46.331220000000002</v>
      </c>
      <c r="S123" s="104"/>
      <c r="T123" s="209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129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75</v>
      </c>
      <c r="E124" s="214" t="s">
        <v>147</v>
      </c>
      <c r="F124" s="214" t="s">
        <v>148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P125+P138</f>
        <v>0</v>
      </c>
      <c r="Q124" s="219"/>
      <c r="R124" s="220">
        <f>R125+R138</f>
        <v>46.331220000000002</v>
      </c>
      <c r="S124" s="219"/>
      <c r="T124" s="221">
        <f>T125+T138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83</v>
      </c>
      <c r="AT124" s="223" t="s">
        <v>75</v>
      </c>
      <c r="AU124" s="223" t="s">
        <v>76</v>
      </c>
      <c r="AY124" s="222" t="s">
        <v>149</v>
      </c>
      <c r="BK124" s="224">
        <f>BK125+BK138</f>
        <v>0</v>
      </c>
    </row>
    <row r="125" s="12" customFormat="1" ht="22.8" customHeight="1">
      <c r="A125" s="12"/>
      <c r="B125" s="211"/>
      <c r="C125" s="212"/>
      <c r="D125" s="213" t="s">
        <v>75</v>
      </c>
      <c r="E125" s="225" t="s">
        <v>172</v>
      </c>
      <c r="F125" s="225" t="s">
        <v>239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SUM(P126:P137)</f>
        <v>0</v>
      </c>
      <c r="Q125" s="219"/>
      <c r="R125" s="220">
        <f>SUM(R126:R137)</f>
        <v>46.298520000000003</v>
      </c>
      <c r="S125" s="219"/>
      <c r="T125" s="221">
        <f>SUM(T126:T137)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83</v>
      </c>
      <c r="AT125" s="223" t="s">
        <v>75</v>
      </c>
      <c r="AU125" s="223" t="s">
        <v>83</v>
      </c>
      <c r="AY125" s="222" t="s">
        <v>149</v>
      </c>
      <c r="BK125" s="224">
        <f>SUM(BK126:BK137)</f>
        <v>0</v>
      </c>
    </row>
    <row r="126" s="2" customFormat="1" ht="14.4" customHeight="1">
      <c r="A126" s="38"/>
      <c r="B126" s="39"/>
      <c r="C126" s="227" t="s">
        <v>83</v>
      </c>
      <c r="D126" s="227" t="s">
        <v>150</v>
      </c>
      <c r="E126" s="228" t="s">
        <v>287</v>
      </c>
      <c r="F126" s="229" t="s">
        <v>288</v>
      </c>
      <c r="G126" s="230" t="s">
        <v>152</v>
      </c>
      <c r="H126" s="231">
        <v>264.5</v>
      </c>
      <c r="I126" s="232"/>
      <c r="J126" s="233">
        <f>ROUND(I126*H126,2)</f>
        <v>0</v>
      </c>
      <c r="K126" s="234"/>
      <c r="L126" s="44"/>
      <c r="M126" s="235" t="s">
        <v>1</v>
      </c>
      <c r="N126" s="236" t="s">
        <v>41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106</v>
      </c>
      <c r="AT126" s="239" t="s">
        <v>150</v>
      </c>
      <c r="AU126" s="239" t="s">
        <v>85</v>
      </c>
      <c r="AY126" s="17" t="s">
        <v>149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83</v>
      </c>
      <c r="BK126" s="240">
        <f>ROUND(I126*H126,2)</f>
        <v>0</v>
      </c>
      <c r="BL126" s="17" t="s">
        <v>106</v>
      </c>
      <c r="BM126" s="239" t="s">
        <v>289</v>
      </c>
    </row>
    <row r="127" s="14" customFormat="1">
      <c r="A127" s="14"/>
      <c r="B127" s="252"/>
      <c r="C127" s="253"/>
      <c r="D127" s="243" t="s">
        <v>154</v>
      </c>
      <c r="E127" s="254" t="s">
        <v>1</v>
      </c>
      <c r="F127" s="255" t="s">
        <v>290</v>
      </c>
      <c r="G127" s="253"/>
      <c r="H127" s="256">
        <v>264.5</v>
      </c>
      <c r="I127" s="257"/>
      <c r="J127" s="253"/>
      <c r="K127" s="253"/>
      <c r="L127" s="258"/>
      <c r="M127" s="259"/>
      <c r="N127" s="260"/>
      <c r="O127" s="260"/>
      <c r="P127" s="260"/>
      <c r="Q127" s="260"/>
      <c r="R127" s="260"/>
      <c r="S127" s="260"/>
      <c r="T127" s="26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2" t="s">
        <v>154</v>
      </c>
      <c r="AU127" s="262" t="s">
        <v>85</v>
      </c>
      <c r="AV127" s="14" t="s">
        <v>85</v>
      </c>
      <c r="AW127" s="14" t="s">
        <v>32</v>
      </c>
      <c r="AX127" s="14" t="s">
        <v>83</v>
      </c>
      <c r="AY127" s="262" t="s">
        <v>149</v>
      </c>
    </row>
    <row r="128" s="13" customFormat="1">
      <c r="A128" s="13"/>
      <c r="B128" s="241"/>
      <c r="C128" s="242"/>
      <c r="D128" s="243" t="s">
        <v>154</v>
      </c>
      <c r="E128" s="244" t="s">
        <v>1</v>
      </c>
      <c r="F128" s="245" t="s">
        <v>291</v>
      </c>
      <c r="G128" s="242"/>
      <c r="H128" s="244" t="s">
        <v>1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154</v>
      </c>
      <c r="AU128" s="251" t="s">
        <v>85</v>
      </c>
      <c r="AV128" s="13" t="s">
        <v>83</v>
      </c>
      <c r="AW128" s="13" t="s">
        <v>32</v>
      </c>
      <c r="AX128" s="13" t="s">
        <v>76</v>
      </c>
      <c r="AY128" s="251" t="s">
        <v>149</v>
      </c>
    </row>
    <row r="129" s="2" customFormat="1" ht="14.4" customHeight="1">
      <c r="A129" s="38"/>
      <c r="B129" s="39"/>
      <c r="C129" s="227" t="s">
        <v>85</v>
      </c>
      <c r="D129" s="227" t="s">
        <v>150</v>
      </c>
      <c r="E129" s="228" t="s">
        <v>292</v>
      </c>
      <c r="F129" s="229" t="s">
        <v>293</v>
      </c>
      <c r="G129" s="230" t="s">
        <v>152</v>
      </c>
      <c r="H129" s="231">
        <v>158.69999999999999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41</v>
      </c>
      <c r="O129" s="91"/>
      <c r="P129" s="237">
        <f>O129*H129</f>
        <v>0</v>
      </c>
      <c r="Q129" s="237">
        <v>0.29160000000000003</v>
      </c>
      <c r="R129" s="237">
        <f>Q129*H129</f>
        <v>46.276920000000004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106</v>
      </c>
      <c r="AT129" s="239" t="s">
        <v>150</v>
      </c>
      <c r="AU129" s="239" t="s">
        <v>85</v>
      </c>
      <c r="AY129" s="17" t="s">
        <v>149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83</v>
      </c>
      <c r="BK129" s="240">
        <f>ROUND(I129*H129,2)</f>
        <v>0</v>
      </c>
      <c r="BL129" s="17" t="s">
        <v>106</v>
      </c>
      <c r="BM129" s="239" t="s">
        <v>294</v>
      </c>
    </row>
    <row r="130" s="14" customFormat="1">
      <c r="A130" s="14"/>
      <c r="B130" s="252"/>
      <c r="C130" s="253"/>
      <c r="D130" s="243" t="s">
        <v>154</v>
      </c>
      <c r="E130" s="254" t="s">
        <v>1</v>
      </c>
      <c r="F130" s="255" t="s">
        <v>295</v>
      </c>
      <c r="G130" s="253"/>
      <c r="H130" s="256">
        <v>158.69999999999999</v>
      </c>
      <c r="I130" s="257"/>
      <c r="J130" s="253"/>
      <c r="K130" s="253"/>
      <c r="L130" s="258"/>
      <c r="M130" s="259"/>
      <c r="N130" s="260"/>
      <c r="O130" s="260"/>
      <c r="P130" s="260"/>
      <c r="Q130" s="260"/>
      <c r="R130" s="260"/>
      <c r="S130" s="260"/>
      <c r="T130" s="26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2" t="s">
        <v>154</v>
      </c>
      <c r="AU130" s="262" t="s">
        <v>85</v>
      </c>
      <c r="AV130" s="14" t="s">
        <v>85</v>
      </c>
      <c r="AW130" s="14" t="s">
        <v>32</v>
      </c>
      <c r="AX130" s="14" t="s">
        <v>83</v>
      </c>
      <c r="AY130" s="262" t="s">
        <v>149</v>
      </c>
    </row>
    <row r="131" s="13" customFormat="1">
      <c r="A131" s="13"/>
      <c r="B131" s="241"/>
      <c r="C131" s="242"/>
      <c r="D131" s="243" t="s">
        <v>154</v>
      </c>
      <c r="E131" s="244" t="s">
        <v>1</v>
      </c>
      <c r="F131" s="245" t="s">
        <v>296</v>
      </c>
      <c r="G131" s="242"/>
      <c r="H131" s="244" t="s">
        <v>1</v>
      </c>
      <c r="I131" s="246"/>
      <c r="J131" s="242"/>
      <c r="K131" s="242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154</v>
      </c>
      <c r="AU131" s="251" t="s">
        <v>85</v>
      </c>
      <c r="AV131" s="13" t="s">
        <v>83</v>
      </c>
      <c r="AW131" s="13" t="s">
        <v>32</v>
      </c>
      <c r="AX131" s="13" t="s">
        <v>76</v>
      </c>
      <c r="AY131" s="251" t="s">
        <v>149</v>
      </c>
    </row>
    <row r="132" s="2" customFormat="1" ht="19.8" customHeight="1">
      <c r="A132" s="38"/>
      <c r="B132" s="39"/>
      <c r="C132" s="227" t="s">
        <v>103</v>
      </c>
      <c r="D132" s="227" t="s">
        <v>150</v>
      </c>
      <c r="E132" s="228" t="s">
        <v>297</v>
      </c>
      <c r="F132" s="229" t="s">
        <v>298</v>
      </c>
      <c r="G132" s="230" t="s">
        <v>262</v>
      </c>
      <c r="H132" s="231">
        <v>6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41</v>
      </c>
      <c r="O132" s="91"/>
      <c r="P132" s="237">
        <f>O132*H132</f>
        <v>0</v>
      </c>
      <c r="Q132" s="237">
        <v>0.0035999999999999999</v>
      </c>
      <c r="R132" s="237">
        <f>Q132*H132</f>
        <v>0.021600000000000001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106</v>
      </c>
      <c r="AT132" s="239" t="s">
        <v>150</v>
      </c>
      <c r="AU132" s="239" t="s">
        <v>85</v>
      </c>
      <c r="AY132" s="17" t="s">
        <v>149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83</v>
      </c>
      <c r="BK132" s="240">
        <f>ROUND(I132*H132,2)</f>
        <v>0</v>
      </c>
      <c r="BL132" s="17" t="s">
        <v>106</v>
      </c>
      <c r="BM132" s="239" t="s">
        <v>299</v>
      </c>
    </row>
    <row r="133" s="14" customFormat="1">
      <c r="A133" s="14"/>
      <c r="B133" s="252"/>
      <c r="C133" s="253"/>
      <c r="D133" s="243" t="s">
        <v>154</v>
      </c>
      <c r="E133" s="254" t="s">
        <v>1</v>
      </c>
      <c r="F133" s="255" t="s">
        <v>178</v>
      </c>
      <c r="G133" s="253"/>
      <c r="H133" s="256">
        <v>6</v>
      </c>
      <c r="I133" s="257"/>
      <c r="J133" s="253"/>
      <c r="K133" s="253"/>
      <c r="L133" s="258"/>
      <c r="M133" s="259"/>
      <c r="N133" s="260"/>
      <c r="O133" s="260"/>
      <c r="P133" s="260"/>
      <c r="Q133" s="260"/>
      <c r="R133" s="260"/>
      <c r="S133" s="260"/>
      <c r="T133" s="26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2" t="s">
        <v>154</v>
      </c>
      <c r="AU133" s="262" t="s">
        <v>85</v>
      </c>
      <c r="AV133" s="14" t="s">
        <v>85</v>
      </c>
      <c r="AW133" s="14" t="s">
        <v>32</v>
      </c>
      <c r="AX133" s="14" t="s">
        <v>83</v>
      </c>
      <c r="AY133" s="262" t="s">
        <v>149</v>
      </c>
    </row>
    <row r="134" s="13" customFormat="1">
      <c r="A134" s="13"/>
      <c r="B134" s="241"/>
      <c r="C134" s="242"/>
      <c r="D134" s="243" t="s">
        <v>154</v>
      </c>
      <c r="E134" s="244" t="s">
        <v>1</v>
      </c>
      <c r="F134" s="245" t="s">
        <v>300</v>
      </c>
      <c r="G134" s="242"/>
      <c r="H134" s="244" t="s">
        <v>1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154</v>
      </c>
      <c r="AU134" s="251" t="s">
        <v>85</v>
      </c>
      <c r="AV134" s="13" t="s">
        <v>83</v>
      </c>
      <c r="AW134" s="13" t="s">
        <v>32</v>
      </c>
      <c r="AX134" s="13" t="s">
        <v>76</v>
      </c>
      <c r="AY134" s="251" t="s">
        <v>149</v>
      </c>
    </row>
    <row r="135" s="2" customFormat="1" ht="19.8" customHeight="1">
      <c r="A135" s="38"/>
      <c r="B135" s="39"/>
      <c r="C135" s="227" t="s">
        <v>106</v>
      </c>
      <c r="D135" s="227" t="s">
        <v>150</v>
      </c>
      <c r="E135" s="228" t="s">
        <v>301</v>
      </c>
      <c r="F135" s="229" t="s">
        <v>302</v>
      </c>
      <c r="G135" s="230" t="s">
        <v>262</v>
      </c>
      <c r="H135" s="231">
        <v>6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41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106</v>
      </c>
      <c r="AT135" s="239" t="s">
        <v>150</v>
      </c>
      <c r="AU135" s="239" t="s">
        <v>85</v>
      </c>
      <c r="AY135" s="17" t="s">
        <v>149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83</v>
      </c>
      <c r="BK135" s="240">
        <f>ROUND(I135*H135,2)</f>
        <v>0</v>
      </c>
      <c r="BL135" s="17" t="s">
        <v>106</v>
      </c>
      <c r="BM135" s="239" t="s">
        <v>303</v>
      </c>
    </row>
    <row r="136" s="14" customFormat="1">
      <c r="A136" s="14"/>
      <c r="B136" s="252"/>
      <c r="C136" s="253"/>
      <c r="D136" s="243" t="s">
        <v>154</v>
      </c>
      <c r="E136" s="254" t="s">
        <v>1</v>
      </c>
      <c r="F136" s="255" t="s">
        <v>178</v>
      </c>
      <c r="G136" s="253"/>
      <c r="H136" s="256">
        <v>6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2" t="s">
        <v>154</v>
      </c>
      <c r="AU136" s="262" t="s">
        <v>85</v>
      </c>
      <c r="AV136" s="14" t="s">
        <v>85</v>
      </c>
      <c r="AW136" s="14" t="s">
        <v>32</v>
      </c>
      <c r="AX136" s="14" t="s">
        <v>83</v>
      </c>
      <c r="AY136" s="262" t="s">
        <v>149</v>
      </c>
    </row>
    <row r="137" s="13" customFormat="1">
      <c r="A137" s="13"/>
      <c r="B137" s="241"/>
      <c r="C137" s="242"/>
      <c r="D137" s="243" t="s">
        <v>154</v>
      </c>
      <c r="E137" s="244" t="s">
        <v>1</v>
      </c>
      <c r="F137" s="245" t="s">
        <v>304</v>
      </c>
      <c r="G137" s="242"/>
      <c r="H137" s="244" t="s">
        <v>1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154</v>
      </c>
      <c r="AU137" s="251" t="s">
        <v>85</v>
      </c>
      <c r="AV137" s="13" t="s">
        <v>83</v>
      </c>
      <c r="AW137" s="13" t="s">
        <v>32</v>
      </c>
      <c r="AX137" s="13" t="s">
        <v>76</v>
      </c>
      <c r="AY137" s="251" t="s">
        <v>149</v>
      </c>
    </row>
    <row r="138" s="12" customFormat="1" ht="22.8" customHeight="1">
      <c r="A138" s="12"/>
      <c r="B138" s="211"/>
      <c r="C138" s="212"/>
      <c r="D138" s="213" t="s">
        <v>75</v>
      </c>
      <c r="E138" s="225" t="s">
        <v>198</v>
      </c>
      <c r="F138" s="225" t="s">
        <v>305</v>
      </c>
      <c r="G138" s="212"/>
      <c r="H138" s="212"/>
      <c r="I138" s="215"/>
      <c r="J138" s="226">
        <f>BK138</f>
        <v>0</v>
      </c>
      <c r="K138" s="212"/>
      <c r="L138" s="217"/>
      <c r="M138" s="218"/>
      <c r="N138" s="219"/>
      <c r="O138" s="219"/>
      <c r="P138" s="220">
        <f>SUM(P139:P155)</f>
        <v>0</v>
      </c>
      <c r="Q138" s="219"/>
      <c r="R138" s="220">
        <f>SUM(R139:R155)</f>
        <v>0.0327</v>
      </c>
      <c r="S138" s="219"/>
      <c r="T138" s="221">
        <f>SUM(T139:T155)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2" t="s">
        <v>83</v>
      </c>
      <c r="AT138" s="223" t="s">
        <v>75</v>
      </c>
      <c r="AU138" s="223" t="s">
        <v>83</v>
      </c>
      <c r="AY138" s="222" t="s">
        <v>149</v>
      </c>
      <c r="BK138" s="224">
        <f>SUM(BK139:BK155)</f>
        <v>0</v>
      </c>
    </row>
    <row r="139" s="2" customFormat="1" ht="22.2" customHeight="1">
      <c r="A139" s="38"/>
      <c r="B139" s="39"/>
      <c r="C139" s="227" t="s">
        <v>172</v>
      </c>
      <c r="D139" s="227" t="s">
        <v>150</v>
      </c>
      <c r="E139" s="228" t="s">
        <v>306</v>
      </c>
      <c r="F139" s="229" t="s">
        <v>307</v>
      </c>
      <c r="G139" s="230" t="s">
        <v>308</v>
      </c>
      <c r="H139" s="231">
        <v>2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41</v>
      </c>
      <c r="O139" s="91"/>
      <c r="P139" s="237">
        <f>O139*H139</f>
        <v>0</v>
      </c>
      <c r="Q139" s="237">
        <v>0.00069999999999999999</v>
      </c>
      <c r="R139" s="237">
        <f>Q139*H139</f>
        <v>0.0014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106</v>
      </c>
      <c r="AT139" s="239" t="s">
        <v>150</v>
      </c>
      <c r="AU139" s="239" t="s">
        <v>85</v>
      </c>
      <c r="AY139" s="17" t="s">
        <v>149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83</v>
      </c>
      <c r="BK139" s="240">
        <f>ROUND(I139*H139,2)</f>
        <v>0</v>
      </c>
      <c r="BL139" s="17" t="s">
        <v>106</v>
      </c>
      <c r="BM139" s="239" t="s">
        <v>309</v>
      </c>
    </row>
    <row r="140" s="14" customFormat="1">
      <c r="A140" s="14"/>
      <c r="B140" s="252"/>
      <c r="C140" s="253"/>
      <c r="D140" s="243" t="s">
        <v>154</v>
      </c>
      <c r="E140" s="254" t="s">
        <v>1</v>
      </c>
      <c r="F140" s="255" t="s">
        <v>85</v>
      </c>
      <c r="G140" s="253"/>
      <c r="H140" s="256">
        <v>2</v>
      </c>
      <c r="I140" s="257"/>
      <c r="J140" s="253"/>
      <c r="K140" s="253"/>
      <c r="L140" s="258"/>
      <c r="M140" s="259"/>
      <c r="N140" s="260"/>
      <c r="O140" s="260"/>
      <c r="P140" s="260"/>
      <c r="Q140" s="260"/>
      <c r="R140" s="260"/>
      <c r="S140" s="260"/>
      <c r="T140" s="26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2" t="s">
        <v>154</v>
      </c>
      <c r="AU140" s="262" t="s">
        <v>85</v>
      </c>
      <c r="AV140" s="14" t="s">
        <v>85</v>
      </c>
      <c r="AW140" s="14" t="s">
        <v>32</v>
      </c>
      <c r="AX140" s="14" t="s">
        <v>83</v>
      </c>
      <c r="AY140" s="262" t="s">
        <v>149</v>
      </c>
    </row>
    <row r="141" s="13" customFormat="1">
      <c r="A141" s="13"/>
      <c r="B141" s="241"/>
      <c r="C141" s="242"/>
      <c r="D141" s="243" t="s">
        <v>154</v>
      </c>
      <c r="E141" s="244" t="s">
        <v>1</v>
      </c>
      <c r="F141" s="245" t="s">
        <v>310</v>
      </c>
      <c r="G141" s="242"/>
      <c r="H141" s="244" t="s">
        <v>1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154</v>
      </c>
      <c r="AU141" s="251" t="s">
        <v>85</v>
      </c>
      <c r="AV141" s="13" t="s">
        <v>83</v>
      </c>
      <c r="AW141" s="13" t="s">
        <v>32</v>
      </c>
      <c r="AX141" s="13" t="s">
        <v>76</v>
      </c>
      <c r="AY141" s="251" t="s">
        <v>149</v>
      </c>
    </row>
    <row r="142" s="2" customFormat="1" ht="19.8" customHeight="1">
      <c r="A142" s="38"/>
      <c r="B142" s="39"/>
      <c r="C142" s="263" t="s">
        <v>178</v>
      </c>
      <c r="D142" s="263" t="s">
        <v>192</v>
      </c>
      <c r="E142" s="264" t="s">
        <v>311</v>
      </c>
      <c r="F142" s="265" t="s">
        <v>312</v>
      </c>
      <c r="G142" s="266" t="s">
        <v>308</v>
      </c>
      <c r="H142" s="267">
        <v>2</v>
      </c>
      <c r="I142" s="268"/>
      <c r="J142" s="269">
        <f>ROUND(I142*H142,2)</f>
        <v>0</v>
      </c>
      <c r="K142" s="270"/>
      <c r="L142" s="271"/>
      <c r="M142" s="272" t="s">
        <v>1</v>
      </c>
      <c r="N142" s="273" t="s">
        <v>41</v>
      </c>
      <c r="O142" s="91"/>
      <c r="P142" s="237">
        <f>O142*H142</f>
        <v>0</v>
      </c>
      <c r="Q142" s="237">
        <v>0.0061000000000000004</v>
      </c>
      <c r="R142" s="237">
        <f>Q142*H142</f>
        <v>0.012200000000000001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191</v>
      </c>
      <c r="AT142" s="239" t="s">
        <v>192</v>
      </c>
      <c r="AU142" s="239" t="s">
        <v>85</v>
      </c>
      <c r="AY142" s="17" t="s">
        <v>149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83</v>
      </c>
      <c r="BK142" s="240">
        <f>ROUND(I142*H142,2)</f>
        <v>0</v>
      </c>
      <c r="BL142" s="17" t="s">
        <v>106</v>
      </c>
      <c r="BM142" s="239" t="s">
        <v>313</v>
      </c>
    </row>
    <row r="143" s="14" customFormat="1">
      <c r="A143" s="14"/>
      <c r="B143" s="252"/>
      <c r="C143" s="253"/>
      <c r="D143" s="243" t="s">
        <v>154</v>
      </c>
      <c r="E143" s="254" t="s">
        <v>1</v>
      </c>
      <c r="F143" s="255" t="s">
        <v>85</v>
      </c>
      <c r="G143" s="253"/>
      <c r="H143" s="256">
        <v>2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154</v>
      </c>
      <c r="AU143" s="262" t="s">
        <v>85</v>
      </c>
      <c r="AV143" s="14" t="s">
        <v>85</v>
      </c>
      <c r="AW143" s="14" t="s">
        <v>32</v>
      </c>
      <c r="AX143" s="14" t="s">
        <v>83</v>
      </c>
      <c r="AY143" s="262" t="s">
        <v>149</v>
      </c>
    </row>
    <row r="144" s="2" customFormat="1" ht="14.4" customHeight="1">
      <c r="A144" s="38"/>
      <c r="B144" s="39"/>
      <c r="C144" s="263" t="s">
        <v>183</v>
      </c>
      <c r="D144" s="263" t="s">
        <v>192</v>
      </c>
      <c r="E144" s="264" t="s">
        <v>314</v>
      </c>
      <c r="F144" s="265" t="s">
        <v>315</v>
      </c>
      <c r="G144" s="266" t="s">
        <v>308</v>
      </c>
      <c r="H144" s="267">
        <v>2</v>
      </c>
      <c r="I144" s="268"/>
      <c r="J144" s="269">
        <f>ROUND(I144*H144,2)</f>
        <v>0</v>
      </c>
      <c r="K144" s="270"/>
      <c r="L144" s="271"/>
      <c r="M144" s="272" t="s">
        <v>1</v>
      </c>
      <c r="N144" s="273" t="s">
        <v>41</v>
      </c>
      <c r="O144" s="91"/>
      <c r="P144" s="237">
        <f>O144*H144</f>
        <v>0</v>
      </c>
      <c r="Q144" s="237">
        <v>0.0030000000000000001</v>
      </c>
      <c r="R144" s="237">
        <f>Q144*H144</f>
        <v>0.0060000000000000001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191</v>
      </c>
      <c r="AT144" s="239" t="s">
        <v>192</v>
      </c>
      <c r="AU144" s="239" t="s">
        <v>85</v>
      </c>
      <c r="AY144" s="17" t="s">
        <v>149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83</v>
      </c>
      <c r="BK144" s="240">
        <f>ROUND(I144*H144,2)</f>
        <v>0</v>
      </c>
      <c r="BL144" s="17" t="s">
        <v>106</v>
      </c>
      <c r="BM144" s="239" t="s">
        <v>316</v>
      </c>
    </row>
    <row r="145" s="14" customFormat="1">
      <c r="A145" s="14"/>
      <c r="B145" s="252"/>
      <c r="C145" s="253"/>
      <c r="D145" s="243" t="s">
        <v>154</v>
      </c>
      <c r="E145" s="254" t="s">
        <v>1</v>
      </c>
      <c r="F145" s="255" t="s">
        <v>85</v>
      </c>
      <c r="G145" s="253"/>
      <c r="H145" s="256">
        <v>2</v>
      </c>
      <c r="I145" s="257"/>
      <c r="J145" s="253"/>
      <c r="K145" s="253"/>
      <c r="L145" s="258"/>
      <c r="M145" s="259"/>
      <c r="N145" s="260"/>
      <c r="O145" s="260"/>
      <c r="P145" s="260"/>
      <c r="Q145" s="260"/>
      <c r="R145" s="260"/>
      <c r="S145" s="260"/>
      <c r="T145" s="26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2" t="s">
        <v>154</v>
      </c>
      <c r="AU145" s="262" t="s">
        <v>85</v>
      </c>
      <c r="AV145" s="14" t="s">
        <v>85</v>
      </c>
      <c r="AW145" s="14" t="s">
        <v>32</v>
      </c>
      <c r="AX145" s="14" t="s">
        <v>83</v>
      </c>
      <c r="AY145" s="262" t="s">
        <v>149</v>
      </c>
    </row>
    <row r="146" s="2" customFormat="1" ht="19.8" customHeight="1">
      <c r="A146" s="38"/>
      <c r="B146" s="39"/>
      <c r="C146" s="263" t="s">
        <v>191</v>
      </c>
      <c r="D146" s="263" t="s">
        <v>192</v>
      </c>
      <c r="E146" s="264" t="s">
        <v>317</v>
      </c>
      <c r="F146" s="265" t="s">
        <v>318</v>
      </c>
      <c r="G146" s="266" t="s">
        <v>308</v>
      </c>
      <c r="H146" s="267">
        <v>2</v>
      </c>
      <c r="I146" s="268"/>
      <c r="J146" s="269">
        <f>ROUND(I146*H146,2)</f>
        <v>0</v>
      </c>
      <c r="K146" s="270"/>
      <c r="L146" s="271"/>
      <c r="M146" s="272" t="s">
        <v>1</v>
      </c>
      <c r="N146" s="273" t="s">
        <v>41</v>
      </c>
      <c r="O146" s="91"/>
      <c r="P146" s="237">
        <f>O146*H146</f>
        <v>0</v>
      </c>
      <c r="Q146" s="237">
        <v>0.00035</v>
      </c>
      <c r="R146" s="237">
        <f>Q146*H146</f>
        <v>0.00069999999999999999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191</v>
      </c>
      <c r="AT146" s="239" t="s">
        <v>192</v>
      </c>
      <c r="AU146" s="239" t="s">
        <v>85</v>
      </c>
      <c r="AY146" s="17" t="s">
        <v>149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83</v>
      </c>
      <c r="BK146" s="240">
        <f>ROUND(I146*H146,2)</f>
        <v>0</v>
      </c>
      <c r="BL146" s="17" t="s">
        <v>106</v>
      </c>
      <c r="BM146" s="239" t="s">
        <v>319</v>
      </c>
    </row>
    <row r="147" s="14" customFormat="1">
      <c r="A147" s="14"/>
      <c r="B147" s="252"/>
      <c r="C147" s="253"/>
      <c r="D147" s="243" t="s">
        <v>154</v>
      </c>
      <c r="E147" s="254" t="s">
        <v>1</v>
      </c>
      <c r="F147" s="255" t="s">
        <v>85</v>
      </c>
      <c r="G147" s="253"/>
      <c r="H147" s="256">
        <v>2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154</v>
      </c>
      <c r="AU147" s="262" t="s">
        <v>85</v>
      </c>
      <c r="AV147" s="14" t="s">
        <v>85</v>
      </c>
      <c r="AW147" s="14" t="s">
        <v>32</v>
      </c>
      <c r="AX147" s="14" t="s">
        <v>83</v>
      </c>
      <c r="AY147" s="262" t="s">
        <v>149</v>
      </c>
    </row>
    <row r="148" s="2" customFormat="1" ht="14.4" customHeight="1">
      <c r="A148" s="38"/>
      <c r="B148" s="39"/>
      <c r="C148" s="263" t="s">
        <v>198</v>
      </c>
      <c r="D148" s="263" t="s">
        <v>192</v>
      </c>
      <c r="E148" s="264" t="s">
        <v>320</v>
      </c>
      <c r="F148" s="265" t="s">
        <v>321</v>
      </c>
      <c r="G148" s="266" t="s">
        <v>308</v>
      </c>
      <c r="H148" s="267">
        <v>2</v>
      </c>
      <c r="I148" s="268"/>
      <c r="J148" s="269">
        <f>ROUND(I148*H148,2)</f>
        <v>0</v>
      </c>
      <c r="K148" s="270"/>
      <c r="L148" s="271"/>
      <c r="M148" s="272" t="s">
        <v>1</v>
      </c>
      <c r="N148" s="273" t="s">
        <v>41</v>
      </c>
      <c r="O148" s="91"/>
      <c r="P148" s="237">
        <f>O148*H148</f>
        <v>0</v>
      </c>
      <c r="Q148" s="237">
        <v>0.00010000000000000001</v>
      </c>
      <c r="R148" s="237">
        <f>Q148*H148</f>
        <v>0.00020000000000000001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191</v>
      </c>
      <c r="AT148" s="239" t="s">
        <v>192</v>
      </c>
      <c r="AU148" s="239" t="s">
        <v>85</v>
      </c>
      <c r="AY148" s="17" t="s">
        <v>149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83</v>
      </c>
      <c r="BK148" s="240">
        <f>ROUND(I148*H148,2)</f>
        <v>0</v>
      </c>
      <c r="BL148" s="17" t="s">
        <v>106</v>
      </c>
      <c r="BM148" s="239" t="s">
        <v>322</v>
      </c>
    </row>
    <row r="149" s="14" customFormat="1">
      <c r="A149" s="14"/>
      <c r="B149" s="252"/>
      <c r="C149" s="253"/>
      <c r="D149" s="243" t="s">
        <v>154</v>
      </c>
      <c r="E149" s="254" t="s">
        <v>1</v>
      </c>
      <c r="F149" s="255" t="s">
        <v>85</v>
      </c>
      <c r="G149" s="253"/>
      <c r="H149" s="256">
        <v>2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2" t="s">
        <v>154</v>
      </c>
      <c r="AU149" s="262" t="s">
        <v>85</v>
      </c>
      <c r="AV149" s="14" t="s">
        <v>85</v>
      </c>
      <c r="AW149" s="14" t="s">
        <v>32</v>
      </c>
      <c r="AX149" s="14" t="s">
        <v>83</v>
      </c>
      <c r="AY149" s="262" t="s">
        <v>149</v>
      </c>
    </row>
    <row r="150" s="2" customFormat="1" ht="14.4" customHeight="1">
      <c r="A150" s="38"/>
      <c r="B150" s="39"/>
      <c r="C150" s="263" t="s">
        <v>205</v>
      </c>
      <c r="D150" s="263" t="s">
        <v>192</v>
      </c>
      <c r="E150" s="264" t="s">
        <v>323</v>
      </c>
      <c r="F150" s="265" t="s">
        <v>324</v>
      </c>
      <c r="G150" s="266" t="s">
        <v>308</v>
      </c>
      <c r="H150" s="267">
        <v>2</v>
      </c>
      <c r="I150" s="268"/>
      <c r="J150" s="269">
        <f>ROUND(I150*H150,2)</f>
        <v>0</v>
      </c>
      <c r="K150" s="270"/>
      <c r="L150" s="271"/>
      <c r="M150" s="272" t="s">
        <v>1</v>
      </c>
      <c r="N150" s="273" t="s">
        <v>41</v>
      </c>
      <c r="O150" s="91"/>
      <c r="P150" s="237">
        <f>O150*H150</f>
        <v>0</v>
      </c>
      <c r="Q150" s="237">
        <v>0.0040000000000000001</v>
      </c>
      <c r="R150" s="237">
        <f>Q150*H150</f>
        <v>0.0080000000000000002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191</v>
      </c>
      <c r="AT150" s="239" t="s">
        <v>192</v>
      </c>
      <c r="AU150" s="239" t="s">
        <v>85</v>
      </c>
      <c r="AY150" s="17" t="s">
        <v>149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83</v>
      </c>
      <c r="BK150" s="240">
        <f>ROUND(I150*H150,2)</f>
        <v>0</v>
      </c>
      <c r="BL150" s="17" t="s">
        <v>106</v>
      </c>
      <c r="BM150" s="239" t="s">
        <v>325</v>
      </c>
    </row>
    <row r="151" s="14" customFormat="1">
      <c r="A151" s="14"/>
      <c r="B151" s="252"/>
      <c r="C151" s="253"/>
      <c r="D151" s="243" t="s">
        <v>154</v>
      </c>
      <c r="E151" s="254" t="s">
        <v>1</v>
      </c>
      <c r="F151" s="255" t="s">
        <v>85</v>
      </c>
      <c r="G151" s="253"/>
      <c r="H151" s="256">
        <v>2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154</v>
      </c>
      <c r="AU151" s="262" t="s">
        <v>85</v>
      </c>
      <c r="AV151" s="14" t="s">
        <v>85</v>
      </c>
      <c r="AW151" s="14" t="s">
        <v>32</v>
      </c>
      <c r="AX151" s="14" t="s">
        <v>83</v>
      </c>
      <c r="AY151" s="262" t="s">
        <v>149</v>
      </c>
    </row>
    <row r="152" s="13" customFormat="1">
      <c r="A152" s="13"/>
      <c r="B152" s="241"/>
      <c r="C152" s="242"/>
      <c r="D152" s="243" t="s">
        <v>154</v>
      </c>
      <c r="E152" s="244" t="s">
        <v>1</v>
      </c>
      <c r="F152" s="245" t="s">
        <v>326</v>
      </c>
      <c r="G152" s="242"/>
      <c r="H152" s="244" t="s">
        <v>1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154</v>
      </c>
      <c r="AU152" s="251" t="s">
        <v>85</v>
      </c>
      <c r="AV152" s="13" t="s">
        <v>83</v>
      </c>
      <c r="AW152" s="13" t="s">
        <v>32</v>
      </c>
      <c r="AX152" s="13" t="s">
        <v>76</v>
      </c>
      <c r="AY152" s="251" t="s">
        <v>149</v>
      </c>
    </row>
    <row r="153" s="2" customFormat="1" ht="14.4" customHeight="1">
      <c r="A153" s="38"/>
      <c r="B153" s="39"/>
      <c r="C153" s="263" t="s">
        <v>211</v>
      </c>
      <c r="D153" s="263" t="s">
        <v>192</v>
      </c>
      <c r="E153" s="264" t="s">
        <v>327</v>
      </c>
      <c r="F153" s="265" t="s">
        <v>328</v>
      </c>
      <c r="G153" s="266" t="s">
        <v>308</v>
      </c>
      <c r="H153" s="267">
        <v>2</v>
      </c>
      <c r="I153" s="268"/>
      <c r="J153" s="269">
        <f>ROUND(I153*H153,2)</f>
        <v>0</v>
      </c>
      <c r="K153" s="270"/>
      <c r="L153" s="271"/>
      <c r="M153" s="272" t="s">
        <v>1</v>
      </c>
      <c r="N153" s="273" t="s">
        <v>41</v>
      </c>
      <c r="O153" s="91"/>
      <c r="P153" s="237">
        <f>O153*H153</f>
        <v>0</v>
      </c>
      <c r="Q153" s="237">
        <v>0.0020999999999999999</v>
      </c>
      <c r="R153" s="237">
        <f>Q153*H153</f>
        <v>0.0041999999999999997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191</v>
      </c>
      <c r="AT153" s="239" t="s">
        <v>192</v>
      </c>
      <c r="AU153" s="239" t="s">
        <v>85</v>
      </c>
      <c r="AY153" s="17" t="s">
        <v>149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83</v>
      </c>
      <c r="BK153" s="240">
        <f>ROUND(I153*H153,2)</f>
        <v>0</v>
      </c>
      <c r="BL153" s="17" t="s">
        <v>106</v>
      </c>
      <c r="BM153" s="239" t="s">
        <v>329</v>
      </c>
    </row>
    <row r="154" s="14" customFormat="1">
      <c r="A154" s="14"/>
      <c r="B154" s="252"/>
      <c r="C154" s="253"/>
      <c r="D154" s="243" t="s">
        <v>154</v>
      </c>
      <c r="E154" s="254" t="s">
        <v>1</v>
      </c>
      <c r="F154" s="255" t="s">
        <v>85</v>
      </c>
      <c r="G154" s="253"/>
      <c r="H154" s="256">
        <v>2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154</v>
      </c>
      <c r="AU154" s="262" t="s">
        <v>85</v>
      </c>
      <c r="AV154" s="14" t="s">
        <v>85</v>
      </c>
      <c r="AW154" s="14" t="s">
        <v>32</v>
      </c>
      <c r="AX154" s="14" t="s">
        <v>83</v>
      </c>
      <c r="AY154" s="262" t="s">
        <v>149</v>
      </c>
    </row>
    <row r="155" s="13" customFormat="1">
      <c r="A155" s="13"/>
      <c r="B155" s="241"/>
      <c r="C155" s="242"/>
      <c r="D155" s="243" t="s">
        <v>154</v>
      </c>
      <c r="E155" s="244" t="s">
        <v>1</v>
      </c>
      <c r="F155" s="245" t="s">
        <v>330</v>
      </c>
      <c r="G155" s="242"/>
      <c r="H155" s="244" t="s">
        <v>1</v>
      </c>
      <c r="I155" s="246"/>
      <c r="J155" s="242"/>
      <c r="K155" s="242"/>
      <c r="L155" s="247"/>
      <c r="M155" s="281"/>
      <c r="N155" s="282"/>
      <c r="O155" s="282"/>
      <c r="P155" s="282"/>
      <c r="Q155" s="282"/>
      <c r="R155" s="282"/>
      <c r="S155" s="282"/>
      <c r="T155" s="28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154</v>
      </c>
      <c r="AU155" s="251" t="s">
        <v>85</v>
      </c>
      <c r="AV155" s="13" t="s">
        <v>83</v>
      </c>
      <c r="AW155" s="13" t="s">
        <v>32</v>
      </c>
      <c r="AX155" s="13" t="s">
        <v>76</v>
      </c>
      <c r="AY155" s="251" t="s">
        <v>149</v>
      </c>
    </row>
    <row r="156" s="2" customFormat="1" ht="6.96" customHeight="1">
      <c r="A156" s="38"/>
      <c r="B156" s="66"/>
      <c r="C156" s="67"/>
      <c r="D156" s="67"/>
      <c r="E156" s="67"/>
      <c r="F156" s="67"/>
      <c r="G156" s="67"/>
      <c r="H156" s="67"/>
      <c r="I156" s="67"/>
      <c r="J156" s="67"/>
      <c r="K156" s="67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Ee0ylElv0DP4Q6PVYQQmGZ9Jp5LaqJbhy20b3fQt/bNEkd4E7F0ajYPnWd/CVtOCcm7l994BsdAa1Cs1WhzoqQ==" hashValue="nCjVn5Dn4Miuwn4uxXWc1unBJumME2e7/8NTTSOd7oS9P+CEDPzmxrkvG2UzVoRF7G0yY1jBdoZDDEPBZhvhhA==" algorithmName="SHA-512" password="CC35"/>
  <autoFilter ref="C122:K15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4.4" customHeight="1">
      <c r="A9" s="38"/>
      <c r="B9" s="44"/>
      <c r="C9" s="38"/>
      <c r="D9" s="38"/>
      <c r="E9" s="151" t="s">
        <v>331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5.6" customHeight="1">
      <c r="A11" s="38"/>
      <c r="B11" s="44"/>
      <c r="C11" s="38"/>
      <c r="D11" s="38"/>
      <c r="E11" s="152" t="s">
        <v>332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15. 5. 2023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4.4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ROUND((SUM(BE122:BE125)),  2)</f>
        <v>0</v>
      </c>
      <c r="G35" s="38"/>
      <c r="H35" s="38"/>
      <c r="I35" s="164">
        <v>0.20999999999999999</v>
      </c>
      <c r="J35" s="163">
        <f>ROUND(((SUM(BE122:BE125))*I35),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ROUND((SUM(BF122:BF125)),  2)</f>
        <v>0</v>
      </c>
      <c r="G36" s="38"/>
      <c r="H36" s="38"/>
      <c r="I36" s="164">
        <v>0.12</v>
      </c>
      <c r="J36" s="163">
        <f>ROUND(((SUM(BF122:BF125))*I36),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ROUND((SUM(BG122:BG125)),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ROUND((SUM(BH122:BH125)),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ROUND((SUM(BI122:BI125)),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4.4" customHeight="1">
      <c r="A87" s="38"/>
      <c r="B87" s="39"/>
      <c r="C87" s="40"/>
      <c r="D87" s="40"/>
      <c r="E87" s="183" t="s">
        <v>331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6" customHeight="1">
      <c r="A89" s="38"/>
      <c r="B89" s="39"/>
      <c r="C89" s="40"/>
      <c r="D89" s="40"/>
      <c r="E89" s="76" t="str">
        <f>E11</f>
        <v>1 - Přípravné práce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Zruč nad Sázavou</v>
      </c>
      <c r="G91" s="40"/>
      <c r="H91" s="40"/>
      <c r="I91" s="32" t="s">
        <v>22</v>
      </c>
      <c r="J91" s="79" t="str">
        <f>IF(J14="","",J14)</f>
        <v>15. 5. 2023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6.4" customHeight="1">
      <c r="A93" s="38"/>
      <c r="B93" s="39"/>
      <c r="C93" s="32" t="s">
        <v>24</v>
      </c>
      <c r="D93" s="40"/>
      <c r="E93" s="40"/>
      <c r="F93" s="27" t="str">
        <f>E17</f>
        <v>Město Zruč nad Sázavou</v>
      </c>
      <c r="G93" s="40"/>
      <c r="H93" s="40"/>
      <c r="I93" s="32" t="s">
        <v>30</v>
      </c>
      <c r="J93" s="36" t="str">
        <f>E23</f>
        <v>VDG Projektování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6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Vítězslav Pavel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126</v>
      </c>
      <c r="D96" s="185"/>
      <c r="E96" s="185"/>
      <c r="F96" s="185"/>
      <c r="G96" s="185"/>
      <c r="H96" s="185"/>
      <c r="I96" s="185"/>
      <c r="J96" s="186" t="s">
        <v>127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128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129</v>
      </c>
    </row>
    <row r="99" s="9" customFormat="1" ht="24.96" customHeight="1">
      <c r="A99" s="9"/>
      <c r="B99" s="188"/>
      <c r="C99" s="189"/>
      <c r="D99" s="190" t="s">
        <v>130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131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134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4.4" customHeight="1">
      <c r="A110" s="38"/>
      <c r="B110" s="39"/>
      <c r="C110" s="40"/>
      <c r="D110" s="40"/>
      <c r="E110" s="183" t="str">
        <f>E7</f>
        <v>Rekonstrukce ulice Pod Vysílačem ve Zruči nad Sázavou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121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4.4" customHeight="1">
      <c r="A112" s="38"/>
      <c r="B112" s="39"/>
      <c r="C112" s="40"/>
      <c r="D112" s="40"/>
      <c r="E112" s="183" t="s">
        <v>331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123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6" customHeight="1">
      <c r="A114" s="38"/>
      <c r="B114" s="39"/>
      <c r="C114" s="40"/>
      <c r="D114" s="40"/>
      <c r="E114" s="76" t="str">
        <f>E11</f>
        <v>1 - Přípravné práce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Zruč nad Sázavou</v>
      </c>
      <c r="G116" s="40"/>
      <c r="H116" s="40"/>
      <c r="I116" s="32" t="s">
        <v>22</v>
      </c>
      <c r="J116" s="79" t="str">
        <f>IF(J14="","",J14)</f>
        <v>15. 5. 2023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4" customHeight="1">
      <c r="A118" s="38"/>
      <c r="B118" s="39"/>
      <c r="C118" s="32" t="s">
        <v>24</v>
      </c>
      <c r="D118" s="40"/>
      <c r="E118" s="40"/>
      <c r="F118" s="27" t="str">
        <f>E17</f>
        <v>Město Zruč nad Sázavou</v>
      </c>
      <c r="G118" s="40"/>
      <c r="H118" s="40"/>
      <c r="I118" s="32" t="s">
        <v>30</v>
      </c>
      <c r="J118" s="36" t="str">
        <f>E23</f>
        <v>VDG Projektování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6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>Ing. Vítězslav Pavel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135</v>
      </c>
      <c r="D121" s="202" t="s">
        <v>61</v>
      </c>
      <c r="E121" s="202" t="s">
        <v>57</v>
      </c>
      <c r="F121" s="202" t="s">
        <v>58</v>
      </c>
      <c r="G121" s="202" t="s">
        <v>136</v>
      </c>
      <c r="H121" s="202" t="s">
        <v>137</v>
      </c>
      <c r="I121" s="202" t="s">
        <v>138</v>
      </c>
      <c r="J121" s="203" t="s">
        <v>127</v>
      </c>
      <c r="K121" s="204" t="s">
        <v>139</v>
      </c>
      <c r="L121" s="205"/>
      <c r="M121" s="100" t="s">
        <v>1</v>
      </c>
      <c r="N121" s="101" t="s">
        <v>40</v>
      </c>
      <c r="O121" s="101" t="s">
        <v>140</v>
      </c>
      <c r="P121" s="101" t="s">
        <v>141</v>
      </c>
      <c r="Q121" s="101" t="s">
        <v>142</v>
      </c>
      <c r="R121" s="101" t="s">
        <v>143</v>
      </c>
      <c r="S121" s="101" t="s">
        <v>144</v>
      </c>
      <c r="T121" s="102" t="s">
        <v>145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146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0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129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75</v>
      </c>
      <c r="E123" s="214" t="s">
        <v>147</v>
      </c>
      <c r="F123" s="214" t="s">
        <v>148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83</v>
      </c>
      <c r="AT123" s="223" t="s">
        <v>75</v>
      </c>
      <c r="AU123" s="223" t="s">
        <v>76</v>
      </c>
      <c r="AY123" s="222" t="s">
        <v>149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75</v>
      </c>
      <c r="E124" s="225" t="s">
        <v>83</v>
      </c>
      <c r="F124" s="225" t="s">
        <v>88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P125</f>
        <v>0</v>
      </c>
      <c r="Q124" s="219"/>
      <c r="R124" s="220">
        <f>R125</f>
        <v>0</v>
      </c>
      <c r="S124" s="219"/>
      <c r="T124" s="221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83</v>
      </c>
      <c r="AT124" s="223" t="s">
        <v>75</v>
      </c>
      <c r="AU124" s="223" t="s">
        <v>83</v>
      </c>
      <c r="AY124" s="222" t="s">
        <v>149</v>
      </c>
      <c r="BK124" s="224">
        <f>BK125</f>
        <v>0</v>
      </c>
    </row>
    <row r="125" s="2" customFormat="1" ht="14.4" customHeight="1">
      <c r="A125" s="38"/>
      <c r="B125" s="39"/>
      <c r="C125" s="227" t="s">
        <v>83</v>
      </c>
      <c r="D125" s="227" t="s">
        <v>150</v>
      </c>
      <c r="E125" s="228" t="s">
        <v>206</v>
      </c>
      <c r="F125" s="229" t="s">
        <v>207</v>
      </c>
      <c r="G125" s="230" t="s">
        <v>208</v>
      </c>
      <c r="H125" s="231">
        <v>1</v>
      </c>
      <c r="I125" s="232"/>
      <c r="J125" s="233">
        <f>ROUND(I125*H125,2)</f>
        <v>0</v>
      </c>
      <c r="K125" s="234"/>
      <c r="L125" s="44"/>
      <c r="M125" s="279" t="s">
        <v>1</v>
      </c>
      <c r="N125" s="280" t="s">
        <v>41</v>
      </c>
      <c r="O125" s="276"/>
      <c r="P125" s="277">
        <f>O125*H125</f>
        <v>0</v>
      </c>
      <c r="Q125" s="277">
        <v>0</v>
      </c>
      <c r="R125" s="277">
        <f>Q125*H125</f>
        <v>0</v>
      </c>
      <c r="S125" s="277">
        <v>0</v>
      </c>
      <c r="T125" s="27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333</v>
      </c>
      <c r="AT125" s="239" t="s">
        <v>150</v>
      </c>
      <c r="AU125" s="239" t="s">
        <v>85</v>
      </c>
      <c r="AY125" s="17" t="s">
        <v>149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83</v>
      </c>
      <c r="BK125" s="240">
        <f>ROUND(I125*H125,2)</f>
        <v>0</v>
      </c>
      <c r="BL125" s="17" t="s">
        <v>333</v>
      </c>
      <c r="BM125" s="239" t="s">
        <v>334</v>
      </c>
    </row>
    <row r="126" s="2" customFormat="1" ht="6.96" customHeight="1">
      <c r="A126" s="38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44"/>
      <c r="M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</sheetData>
  <sheetProtection sheet="1" autoFilter="0" formatColumns="0" formatRows="0" objects="1" scenarios="1" spinCount="100000" saltValue="GUS/vwoU+44ZsqGnK1NdpZ0o0VjXETlbsHT1SKWHikCfm3g2qwdrzVU5DuPz5R4jRpKpqsaN6ZfQ1pIMHnJ+9w==" hashValue="XDBM42DWB2uwVfEBgOeTcRDVPmpELB1GjVwIJiHa6HzrO3c9wbe2OtxqAvjaTcjWvz39uaxldjVk6uTrQnfmEA==" algorithmName="SHA-512" password="CC35"/>
  <autoFilter ref="C121:K1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4.4" customHeight="1">
      <c r="A9" s="38"/>
      <c r="B9" s="44"/>
      <c r="C9" s="38"/>
      <c r="D9" s="38"/>
      <c r="E9" s="151" t="s">
        <v>331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5.6" customHeight="1">
      <c r="A11" s="38"/>
      <c r="B11" s="44"/>
      <c r="C11" s="38"/>
      <c r="D11" s="38"/>
      <c r="E11" s="152" t="s">
        <v>335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15. 5. 2023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4.4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ROUND((SUM(BE123:BE157)),  2)</f>
        <v>0</v>
      </c>
      <c r="G35" s="38"/>
      <c r="H35" s="38"/>
      <c r="I35" s="164">
        <v>0.20999999999999999</v>
      </c>
      <c r="J35" s="163">
        <f>ROUND(((SUM(BE123:BE157))*I35),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ROUND((SUM(BF123:BF157)),  2)</f>
        <v>0</v>
      </c>
      <c r="G36" s="38"/>
      <c r="H36" s="38"/>
      <c r="I36" s="164">
        <v>0.12</v>
      </c>
      <c r="J36" s="163">
        <f>ROUND(((SUM(BF123:BF157))*I36),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ROUND((SUM(BG123:BG157)),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ROUND((SUM(BH123:BH157)),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ROUND((SUM(BI123:BI157)),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4.4" customHeight="1">
      <c r="A87" s="38"/>
      <c r="B87" s="39"/>
      <c r="C87" s="40"/>
      <c r="D87" s="40"/>
      <c r="E87" s="183" t="s">
        <v>331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6" customHeight="1">
      <c r="A89" s="38"/>
      <c r="B89" s="39"/>
      <c r="C89" s="40"/>
      <c r="D89" s="40"/>
      <c r="E89" s="76" t="str">
        <f>E11</f>
        <v>2 - Zemní práce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Zruč nad Sázavou</v>
      </c>
      <c r="G91" s="40"/>
      <c r="H91" s="40"/>
      <c r="I91" s="32" t="s">
        <v>22</v>
      </c>
      <c r="J91" s="79" t="str">
        <f>IF(J14="","",J14)</f>
        <v>15. 5. 2023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6.4" customHeight="1">
      <c r="A93" s="38"/>
      <c r="B93" s="39"/>
      <c r="C93" s="32" t="s">
        <v>24</v>
      </c>
      <c r="D93" s="40"/>
      <c r="E93" s="40"/>
      <c r="F93" s="27" t="str">
        <f>E17</f>
        <v>Město Zruč nad Sázavou</v>
      </c>
      <c r="G93" s="40"/>
      <c r="H93" s="40"/>
      <c r="I93" s="32" t="s">
        <v>30</v>
      </c>
      <c r="J93" s="36" t="str">
        <f>E23</f>
        <v>VDG Projektování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6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Vítězslav Pavel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126</v>
      </c>
      <c r="D96" s="185"/>
      <c r="E96" s="185"/>
      <c r="F96" s="185"/>
      <c r="G96" s="185"/>
      <c r="H96" s="185"/>
      <c r="I96" s="185"/>
      <c r="J96" s="186" t="s">
        <v>127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128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129</v>
      </c>
    </row>
    <row r="99" s="9" customFormat="1" ht="24.96" customHeight="1">
      <c r="A99" s="9"/>
      <c r="B99" s="188"/>
      <c r="C99" s="189"/>
      <c r="D99" s="190" t="s">
        <v>130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131</v>
      </c>
      <c r="E100" s="196"/>
      <c r="F100" s="196"/>
      <c r="G100" s="196"/>
      <c r="H100" s="196"/>
      <c r="I100" s="196"/>
      <c r="J100" s="197">
        <f>J125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234</v>
      </c>
      <c r="E101" s="196"/>
      <c r="F101" s="196"/>
      <c r="G101" s="196"/>
      <c r="H101" s="196"/>
      <c r="I101" s="196"/>
      <c r="J101" s="197">
        <f>J156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134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4.4" customHeight="1">
      <c r="A111" s="38"/>
      <c r="B111" s="39"/>
      <c r="C111" s="40"/>
      <c r="D111" s="40"/>
      <c r="E111" s="183" t="str">
        <f>E7</f>
        <v>Rekonstrukce ulice Pod Vysílačem ve Zruči nad Sázavou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121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4.4" customHeight="1">
      <c r="A113" s="38"/>
      <c r="B113" s="39"/>
      <c r="C113" s="40"/>
      <c r="D113" s="40"/>
      <c r="E113" s="183" t="s">
        <v>331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123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6" customHeight="1">
      <c r="A115" s="38"/>
      <c r="B115" s="39"/>
      <c r="C115" s="40"/>
      <c r="D115" s="40"/>
      <c r="E115" s="76" t="str">
        <f>E11</f>
        <v>2 - Zemní práce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Zruč nad Sázavou</v>
      </c>
      <c r="G117" s="40"/>
      <c r="H117" s="40"/>
      <c r="I117" s="32" t="s">
        <v>22</v>
      </c>
      <c r="J117" s="79" t="str">
        <f>IF(J14="","",J14)</f>
        <v>15. 5. 2023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6.4" customHeight="1">
      <c r="A119" s="38"/>
      <c r="B119" s="39"/>
      <c r="C119" s="32" t="s">
        <v>24</v>
      </c>
      <c r="D119" s="40"/>
      <c r="E119" s="40"/>
      <c r="F119" s="27" t="str">
        <f>E17</f>
        <v>Město Zruč nad Sázavou</v>
      </c>
      <c r="G119" s="40"/>
      <c r="H119" s="40"/>
      <c r="I119" s="32" t="s">
        <v>30</v>
      </c>
      <c r="J119" s="36" t="str">
        <f>E23</f>
        <v>VDG Projektování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6" customHeight="1">
      <c r="A120" s="38"/>
      <c r="B120" s="39"/>
      <c r="C120" s="32" t="s">
        <v>28</v>
      </c>
      <c r="D120" s="40"/>
      <c r="E120" s="40"/>
      <c r="F120" s="27" t="str">
        <f>IF(E20="","",E20)</f>
        <v>Vyplň údaj</v>
      </c>
      <c r="G120" s="40"/>
      <c r="H120" s="40"/>
      <c r="I120" s="32" t="s">
        <v>33</v>
      </c>
      <c r="J120" s="36" t="str">
        <f>E26</f>
        <v>Ing. Vítězslav Pavel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135</v>
      </c>
      <c r="D122" s="202" t="s">
        <v>61</v>
      </c>
      <c r="E122" s="202" t="s">
        <v>57</v>
      </c>
      <c r="F122" s="202" t="s">
        <v>58</v>
      </c>
      <c r="G122" s="202" t="s">
        <v>136</v>
      </c>
      <c r="H122" s="202" t="s">
        <v>137</v>
      </c>
      <c r="I122" s="202" t="s">
        <v>138</v>
      </c>
      <c r="J122" s="203" t="s">
        <v>127</v>
      </c>
      <c r="K122" s="204" t="s">
        <v>139</v>
      </c>
      <c r="L122" s="205"/>
      <c r="M122" s="100" t="s">
        <v>1</v>
      </c>
      <c r="N122" s="101" t="s">
        <v>40</v>
      </c>
      <c r="O122" s="101" t="s">
        <v>140</v>
      </c>
      <c r="P122" s="101" t="s">
        <v>141</v>
      </c>
      <c r="Q122" s="101" t="s">
        <v>142</v>
      </c>
      <c r="R122" s="101" t="s">
        <v>143</v>
      </c>
      <c r="S122" s="101" t="s">
        <v>144</v>
      </c>
      <c r="T122" s="102" t="s">
        <v>145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146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</f>
        <v>0</v>
      </c>
      <c r="Q123" s="104"/>
      <c r="R123" s="208">
        <f>R124</f>
        <v>0.70721699999999998</v>
      </c>
      <c r="S123" s="104"/>
      <c r="T123" s="209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129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75</v>
      </c>
      <c r="E124" s="214" t="s">
        <v>147</v>
      </c>
      <c r="F124" s="214" t="s">
        <v>148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P125+P156</f>
        <v>0</v>
      </c>
      <c r="Q124" s="219"/>
      <c r="R124" s="220">
        <f>R125+R156</f>
        <v>0.70721699999999998</v>
      </c>
      <c r="S124" s="219"/>
      <c r="T124" s="221">
        <f>T125+T156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83</v>
      </c>
      <c r="AT124" s="223" t="s">
        <v>75</v>
      </c>
      <c r="AU124" s="223" t="s">
        <v>76</v>
      </c>
      <c r="AY124" s="222" t="s">
        <v>149</v>
      </c>
      <c r="BK124" s="224">
        <f>BK125+BK156</f>
        <v>0</v>
      </c>
    </row>
    <row r="125" s="12" customFormat="1" ht="22.8" customHeight="1">
      <c r="A125" s="12"/>
      <c r="B125" s="211"/>
      <c r="C125" s="212"/>
      <c r="D125" s="213" t="s">
        <v>75</v>
      </c>
      <c r="E125" s="225" t="s">
        <v>83</v>
      </c>
      <c r="F125" s="225" t="s">
        <v>88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SUM(P126:P155)</f>
        <v>0</v>
      </c>
      <c r="Q125" s="219"/>
      <c r="R125" s="220">
        <f>SUM(R126:R155)</f>
        <v>0.70721699999999998</v>
      </c>
      <c r="S125" s="219"/>
      <c r="T125" s="221">
        <f>SUM(T126:T155)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83</v>
      </c>
      <c r="AT125" s="223" t="s">
        <v>75</v>
      </c>
      <c r="AU125" s="223" t="s">
        <v>83</v>
      </c>
      <c r="AY125" s="222" t="s">
        <v>149</v>
      </c>
      <c r="BK125" s="224">
        <f>SUM(BK126:BK155)</f>
        <v>0</v>
      </c>
    </row>
    <row r="126" s="2" customFormat="1" ht="19.8" customHeight="1">
      <c r="A126" s="38"/>
      <c r="B126" s="39"/>
      <c r="C126" s="227" t="s">
        <v>83</v>
      </c>
      <c r="D126" s="227" t="s">
        <v>150</v>
      </c>
      <c r="E126" s="228" t="s">
        <v>336</v>
      </c>
      <c r="F126" s="229" t="s">
        <v>337</v>
      </c>
      <c r="G126" s="230" t="s">
        <v>168</v>
      </c>
      <c r="H126" s="231">
        <v>9.5999999999999996</v>
      </c>
      <c r="I126" s="232"/>
      <c r="J126" s="233">
        <f>ROUND(I126*H126,2)</f>
        <v>0</v>
      </c>
      <c r="K126" s="234"/>
      <c r="L126" s="44"/>
      <c r="M126" s="235" t="s">
        <v>1</v>
      </c>
      <c r="N126" s="236" t="s">
        <v>41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106</v>
      </c>
      <c r="AT126" s="239" t="s">
        <v>150</v>
      </c>
      <c r="AU126" s="239" t="s">
        <v>85</v>
      </c>
      <c r="AY126" s="17" t="s">
        <v>149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83</v>
      </c>
      <c r="BK126" s="240">
        <f>ROUND(I126*H126,2)</f>
        <v>0</v>
      </c>
      <c r="BL126" s="17" t="s">
        <v>106</v>
      </c>
      <c r="BM126" s="239" t="s">
        <v>338</v>
      </c>
    </row>
    <row r="127" s="14" customFormat="1">
      <c r="A127" s="14"/>
      <c r="B127" s="252"/>
      <c r="C127" s="253"/>
      <c r="D127" s="243" t="s">
        <v>154</v>
      </c>
      <c r="E127" s="254" t="s">
        <v>1</v>
      </c>
      <c r="F127" s="255" t="s">
        <v>339</v>
      </c>
      <c r="G127" s="253"/>
      <c r="H127" s="256">
        <v>9.5999999999999996</v>
      </c>
      <c r="I127" s="257"/>
      <c r="J127" s="253"/>
      <c r="K127" s="253"/>
      <c r="L127" s="258"/>
      <c r="M127" s="259"/>
      <c r="N127" s="260"/>
      <c r="O127" s="260"/>
      <c r="P127" s="260"/>
      <c r="Q127" s="260"/>
      <c r="R127" s="260"/>
      <c r="S127" s="260"/>
      <c r="T127" s="26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2" t="s">
        <v>154</v>
      </c>
      <c r="AU127" s="262" t="s">
        <v>85</v>
      </c>
      <c r="AV127" s="14" t="s">
        <v>85</v>
      </c>
      <c r="AW127" s="14" t="s">
        <v>32</v>
      </c>
      <c r="AX127" s="14" t="s">
        <v>83</v>
      </c>
      <c r="AY127" s="262" t="s">
        <v>149</v>
      </c>
    </row>
    <row r="128" s="13" customFormat="1">
      <c r="A128" s="13"/>
      <c r="B128" s="241"/>
      <c r="C128" s="242"/>
      <c r="D128" s="243" t="s">
        <v>154</v>
      </c>
      <c r="E128" s="244" t="s">
        <v>1</v>
      </c>
      <c r="F128" s="245" t="s">
        <v>340</v>
      </c>
      <c r="G128" s="242"/>
      <c r="H128" s="244" t="s">
        <v>1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154</v>
      </c>
      <c r="AU128" s="251" t="s">
        <v>85</v>
      </c>
      <c r="AV128" s="13" t="s">
        <v>83</v>
      </c>
      <c r="AW128" s="13" t="s">
        <v>32</v>
      </c>
      <c r="AX128" s="13" t="s">
        <v>76</v>
      </c>
      <c r="AY128" s="251" t="s">
        <v>149</v>
      </c>
    </row>
    <row r="129" s="2" customFormat="1" ht="30" customHeight="1">
      <c r="A129" s="38"/>
      <c r="B129" s="39"/>
      <c r="C129" s="227" t="s">
        <v>85</v>
      </c>
      <c r="D129" s="227" t="s">
        <v>150</v>
      </c>
      <c r="E129" s="228" t="s">
        <v>341</v>
      </c>
      <c r="F129" s="229" t="s">
        <v>342</v>
      </c>
      <c r="G129" s="230" t="s">
        <v>168</v>
      </c>
      <c r="H129" s="231">
        <v>362.20999999999998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106</v>
      </c>
      <c r="AT129" s="239" t="s">
        <v>150</v>
      </c>
      <c r="AU129" s="239" t="s">
        <v>85</v>
      </c>
      <c r="AY129" s="17" t="s">
        <v>149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83</v>
      </c>
      <c r="BK129" s="240">
        <f>ROUND(I129*H129,2)</f>
        <v>0</v>
      </c>
      <c r="BL129" s="17" t="s">
        <v>106</v>
      </c>
      <c r="BM129" s="239" t="s">
        <v>343</v>
      </c>
    </row>
    <row r="130" s="14" customFormat="1">
      <c r="A130" s="14"/>
      <c r="B130" s="252"/>
      <c r="C130" s="253"/>
      <c r="D130" s="243" t="s">
        <v>154</v>
      </c>
      <c r="E130" s="254" t="s">
        <v>1</v>
      </c>
      <c r="F130" s="255" t="s">
        <v>344</v>
      </c>
      <c r="G130" s="253"/>
      <c r="H130" s="256">
        <v>325.56999999999999</v>
      </c>
      <c r="I130" s="257"/>
      <c r="J130" s="253"/>
      <c r="K130" s="253"/>
      <c r="L130" s="258"/>
      <c r="M130" s="259"/>
      <c r="N130" s="260"/>
      <c r="O130" s="260"/>
      <c r="P130" s="260"/>
      <c r="Q130" s="260"/>
      <c r="R130" s="260"/>
      <c r="S130" s="260"/>
      <c r="T130" s="26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2" t="s">
        <v>154</v>
      </c>
      <c r="AU130" s="262" t="s">
        <v>85</v>
      </c>
      <c r="AV130" s="14" t="s">
        <v>85</v>
      </c>
      <c r="AW130" s="14" t="s">
        <v>32</v>
      </c>
      <c r="AX130" s="14" t="s">
        <v>76</v>
      </c>
      <c r="AY130" s="262" t="s">
        <v>149</v>
      </c>
    </row>
    <row r="131" s="14" customFormat="1">
      <c r="A131" s="14"/>
      <c r="B131" s="252"/>
      <c r="C131" s="253"/>
      <c r="D131" s="243" t="s">
        <v>154</v>
      </c>
      <c r="E131" s="254" t="s">
        <v>1</v>
      </c>
      <c r="F131" s="255" t="s">
        <v>345</v>
      </c>
      <c r="G131" s="253"/>
      <c r="H131" s="256">
        <v>12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2" t="s">
        <v>154</v>
      </c>
      <c r="AU131" s="262" t="s">
        <v>85</v>
      </c>
      <c r="AV131" s="14" t="s">
        <v>85</v>
      </c>
      <c r="AW131" s="14" t="s">
        <v>32</v>
      </c>
      <c r="AX131" s="14" t="s">
        <v>76</v>
      </c>
      <c r="AY131" s="262" t="s">
        <v>149</v>
      </c>
    </row>
    <row r="132" s="14" customFormat="1">
      <c r="A132" s="14"/>
      <c r="B132" s="252"/>
      <c r="C132" s="253"/>
      <c r="D132" s="243" t="s">
        <v>154</v>
      </c>
      <c r="E132" s="254" t="s">
        <v>1</v>
      </c>
      <c r="F132" s="255" t="s">
        <v>346</v>
      </c>
      <c r="G132" s="253"/>
      <c r="H132" s="256">
        <v>13.44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2" t="s">
        <v>154</v>
      </c>
      <c r="AU132" s="262" t="s">
        <v>85</v>
      </c>
      <c r="AV132" s="14" t="s">
        <v>85</v>
      </c>
      <c r="AW132" s="14" t="s">
        <v>32</v>
      </c>
      <c r="AX132" s="14" t="s">
        <v>76</v>
      </c>
      <c r="AY132" s="262" t="s">
        <v>149</v>
      </c>
    </row>
    <row r="133" s="14" customFormat="1">
      <c r="A133" s="14"/>
      <c r="B133" s="252"/>
      <c r="C133" s="253"/>
      <c r="D133" s="243" t="s">
        <v>154</v>
      </c>
      <c r="E133" s="254" t="s">
        <v>1</v>
      </c>
      <c r="F133" s="255" t="s">
        <v>347</v>
      </c>
      <c r="G133" s="253"/>
      <c r="H133" s="256">
        <v>11.199999999999999</v>
      </c>
      <c r="I133" s="257"/>
      <c r="J133" s="253"/>
      <c r="K133" s="253"/>
      <c r="L133" s="258"/>
      <c r="M133" s="259"/>
      <c r="N133" s="260"/>
      <c r="O133" s="260"/>
      <c r="P133" s="260"/>
      <c r="Q133" s="260"/>
      <c r="R133" s="260"/>
      <c r="S133" s="260"/>
      <c r="T133" s="26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2" t="s">
        <v>154</v>
      </c>
      <c r="AU133" s="262" t="s">
        <v>85</v>
      </c>
      <c r="AV133" s="14" t="s">
        <v>85</v>
      </c>
      <c r="AW133" s="14" t="s">
        <v>32</v>
      </c>
      <c r="AX133" s="14" t="s">
        <v>76</v>
      </c>
      <c r="AY133" s="262" t="s">
        <v>149</v>
      </c>
    </row>
    <row r="134" s="15" customFormat="1">
      <c r="A134" s="15"/>
      <c r="B134" s="284"/>
      <c r="C134" s="285"/>
      <c r="D134" s="243" t="s">
        <v>154</v>
      </c>
      <c r="E134" s="286" t="s">
        <v>1</v>
      </c>
      <c r="F134" s="287" t="s">
        <v>348</v>
      </c>
      <c r="G134" s="285"/>
      <c r="H134" s="288">
        <v>362.20999999999998</v>
      </c>
      <c r="I134" s="289"/>
      <c r="J134" s="285"/>
      <c r="K134" s="285"/>
      <c r="L134" s="290"/>
      <c r="M134" s="291"/>
      <c r="N134" s="292"/>
      <c r="O134" s="292"/>
      <c r="P134" s="292"/>
      <c r="Q134" s="292"/>
      <c r="R134" s="292"/>
      <c r="S134" s="292"/>
      <c r="T134" s="29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94" t="s">
        <v>154</v>
      </c>
      <c r="AU134" s="294" t="s">
        <v>85</v>
      </c>
      <c r="AV134" s="15" t="s">
        <v>106</v>
      </c>
      <c r="AW134" s="15" t="s">
        <v>32</v>
      </c>
      <c r="AX134" s="15" t="s">
        <v>83</v>
      </c>
      <c r="AY134" s="294" t="s">
        <v>149</v>
      </c>
    </row>
    <row r="135" s="13" customFormat="1">
      <c r="A135" s="13"/>
      <c r="B135" s="241"/>
      <c r="C135" s="242"/>
      <c r="D135" s="243" t="s">
        <v>154</v>
      </c>
      <c r="E135" s="244" t="s">
        <v>1</v>
      </c>
      <c r="F135" s="245" t="s">
        <v>349</v>
      </c>
      <c r="G135" s="242"/>
      <c r="H135" s="244" t="s">
        <v>1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154</v>
      </c>
      <c r="AU135" s="251" t="s">
        <v>85</v>
      </c>
      <c r="AV135" s="13" t="s">
        <v>83</v>
      </c>
      <c r="AW135" s="13" t="s">
        <v>32</v>
      </c>
      <c r="AX135" s="13" t="s">
        <v>76</v>
      </c>
      <c r="AY135" s="251" t="s">
        <v>149</v>
      </c>
    </row>
    <row r="136" s="2" customFormat="1" ht="19.8" customHeight="1">
      <c r="A136" s="38"/>
      <c r="B136" s="39"/>
      <c r="C136" s="227" t="s">
        <v>103</v>
      </c>
      <c r="D136" s="227" t="s">
        <v>150</v>
      </c>
      <c r="E136" s="228" t="s">
        <v>350</v>
      </c>
      <c r="F136" s="229" t="s">
        <v>351</v>
      </c>
      <c r="G136" s="230" t="s">
        <v>152</v>
      </c>
      <c r="H136" s="231">
        <v>841.92499999999995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41</v>
      </c>
      <c r="O136" s="91"/>
      <c r="P136" s="237">
        <f>O136*H136</f>
        <v>0</v>
      </c>
      <c r="Q136" s="237">
        <v>0.00084000000000000003</v>
      </c>
      <c r="R136" s="237">
        <f>Q136*H136</f>
        <v>0.70721699999999998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106</v>
      </c>
      <c r="AT136" s="239" t="s">
        <v>150</v>
      </c>
      <c r="AU136" s="239" t="s">
        <v>85</v>
      </c>
      <c r="AY136" s="17" t="s">
        <v>149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83</v>
      </c>
      <c r="BK136" s="240">
        <f>ROUND(I136*H136,2)</f>
        <v>0</v>
      </c>
      <c r="BL136" s="17" t="s">
        <v>106</v>
      </c>
      <c r="BM136" s="239" t="s">
        <v>352</v>
      </c>
    </row>
    <row r="137" s="13" customFormat="1">
      <c r="A137" s="13"/>
      <c r="B137" s="241"/>
      <c r="C137" s="242"/>
      <c r="D137" s="243" t="s">
        <v>154</v>
      </c>
      <c r="E137" s="244" t="s">
        <v>1</v>
      </c>
      <c r="F137" s="245" t="s">
        <v>353</v>
      </c>
      <c r="G137" s="242"/>
      <c r="H137" s="244" t="s">
        <v>1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154</v>
      </c>
      <c r="AU137" s="251" t="s">
        <v>85</v>
      </c>
      <c r="AV137" s="13" t="s">
        <v>83</v>
      </c>
      <c r="AW137" s="13" t="s">
        <v>32</v>
      </c>
      <c r="AX137" s="13" t="s">
        <v>76</v>
      </c>
      <c r="AY137" s="251" t="s">
        <v>149</v>
      </c>
    </row>
    <row r="138" s="14" customFormat="1">
      <c r="A138" s="14"/>
      <c r="B138" s="252"/>
      <c r="C138" s="253"/>
      <c r="D138" s="243" t="s">
        <v>154</v>
      </c>
      <c r="E138" s="254" t="s">
        <v>1</v>
      </c>
      <c r="F138" s="255" t="s">
        <v>354</v>
      </c>
      <c r="G138" s="253"/>
      <c r="H138" s="256">
        <v>841.92499999999995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154</v>
      </c>
      <c r="AU138" s="262" t="s">
        <v>85</v>
      </c>
      <c r="AV138" s="14" t="s">
        <v>85</v>
      </c>
      <c r="AW138" s="14" t="s">
        <v>32</v>
      </c>
      <c r="AX138" s="14" t="s">
        <v>83</v>
      </c>
      <c r="AY138" s="262" t="s">
        <v>149</v>
      </c>
    </row>
    <row r="139" s="2" customFormat="1" ht="22.2" customHeight="1">
      <c r="A139" s="38"/>
      <c r="B139" s="39"/>
      <c r="C139" s="227" t="s">
        <v>106</v>
      </c>
      <c r="D139" s="227" t="s">
        <v>150</v>
      </c>
      <c r="E139" s="228" t="s">
        <v>355</v>
      </c>
      <c r="F139" s="229" t="s">
        <v>356</v>
      </c>
      <c r="G139" s="230" t="s">
        <v>152</v>
      </c>
      <c r="H139" s="231">
        <v>841.92499999999995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41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106</v>
      </c>
      <c r="AT139" s="239" t="s">
        <v>150</v>
      </c>
      <c r="AU139" s="239" t="s">
        <v>85</v>
      </c>
      <c r="AY139" s="17" t="s">
        <v>149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83</v>
      </c>
      <c r="BK139" s="240">
        <f>ROUND(I139*H139,2)</f>
        <v>0</v>
      </c>
      <c r="BL139" s="17" t="s">
        <v>106</v>
      </c>
      <c r="BM139" s="239" t="s">
        <v>357</v>
      </c>
    </row>
    <row r="140" s="13" customFormat="1">
      <c r="A140" s="13"/>
      <c r="B140" s="241"/>
      <c r="C140" s="242"/>
      <c r="D140" s="243" t="s">
        <v>154</v>
      </c>
      <c r="E140" s="244" t="s">
        <v>1</v>
      </c>
      <c r="F140" s="245" t="s">
        <v>358</v>
      </c>
      <c r="G140" s="242"/>
      <c r="H140" s="244" t="s">
        <v>1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154</v>
      </c>
      <c r="AU140" s="251" t="s">
        <v>85</v>
      </c>
      <c r="AV140" s="13" t="s">
        <v>83</v>
      </c>
      <c r="AW140" s="13" t="s">
        <v>32</v>
      </c>
      <c r="AX140" s="13" t="s">
        <v>76</v>
      </c>
      <c r="AY140" s="251" t="s">
        <v>149</v>
      </c>
    </row>
    <row r="141" s="14" customFormat="1">
      <c r="A141" s="14"/>
      <c r="B141" s="252"/>
      <c r="C141" s="253"/>
      <c r="D141" s="243" t="s">
        <v>154</v>
      </c>
      <c r="E141" s="254" t="s">
        <v>1</v>
      </c>
      <c r="F141" s="255" t="s">
        <v>354</v>
      </c>
      <c r="G141" s="253"/>
      <c r="H141" s="256">
        <v>841.92499999999995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154</v>
      </c>
      <c r="AU141" s="262" t="s">
        <v>85</v>
      </c>
      <c r="AV141" s="14" t="s">
        <v>85</v>
      </c>
      <c r="AW141" s="14" t="s">
        <v>32</v>
      </c>
      <c r="AX141" s="14" t="s">
        <v>83</v>
      </c>
      <c r="AY141" s="262" t="s">
        <v>149</v>
      </c>
    </row>
    <row r="142" s="2" customFormat="1" ht="22.2" customHeight="1">
      <c r="A142" s="38"/>
      <c r="B142" s="39"/>
      <c r="C142" s="227" t="s">
        <v>172</v>
      </c>
      <c r="D142" s="227" t="s">
        <v>150</v>
      </c>
      <c r="E142" s="228" t="s">
        <v>359</v>
      </c>
      <c r="F142" s="229" t="s">
        <v>360</v>
      </c>
      <c r="G142" s="230" t="s">
        <v>152</v>
      </c>
      <c r="H142" s="231">
        <v>181.10499999999999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41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106</v>
      </c>
      <c r="AT142" s="239" t="s">
        <v>150</v>
      </c>
      <c r="AU142" s="239" t="s">
        <v>85</v>
      </c>
      <c r="AY142" s="17" t="s">
        <v>149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83</v>
      </c>
      <c r="BK142" s="240">
        <f>ROUND(I142*H142,2)</f>
        <v>0</v>
      </c>
      <c r="BL142" s="17" t="s">
        <v>106</v>
      </c>
      <c r="BM142" s="239" t="s">
        <v>361</v>
      </c>
    </row>
    <row r="143" s="14" customFormat="1">
      <c r="A143" s="14"/>
      <c r="B143" s="252"/>
      <c r="C143" s="253"/>
      <c r="D143" s="243" t="s">
        <v>154</v>
      </c>
      <c r="E143" s="254" t="s">
        <v>1</v>
      </c>
      <c r="F143" s="255" t="s">
        <v>362</v>
      </c>
      <c r="G143" s="253"/>
      <c r="H143" s="256">
        <v>181.10499999999999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154</v>
      </c>
      <c r="AU143" s="262" t="s">
        <v>85</v>
      </c>
      <c r="AV143" s="14" t="s">
        <v>85</v>
      </c>
      <c r="AW143" s="14" t="s">
        <v>32</v>
      </c>
      <c r="AX143" s="14" t="s">
        <v>83</v>
      </c>
      <c r="AY143" s="262" t="s">
        <v>149</v>
      </c>
    </row>
    <row r="144" s="13" customFormat="1">
      <c r="A144" s="13"/>
      <c r="B144" s="241"/>
      <c r="C144" s="242"/>
      <c r="D144" s="243" t="s">
        <v>154</v>
      </c>
      <c r="E144" s="244" t="s">
        <v>1</v>
      </c>
      <c r="F144" s="245" t="s">
        <v>363</v>
      </c>
      <c r="G144" s="242"/>
      <c r="H144" s="244" t="s">
        <v>1</v>
      </c>
      <c r="I144" s="246"/>
      <c r="J144" s="242"/>
      <c r="K144" s="242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154</v>
      </c>
      <c r="AU144" s="251" t="s">
        <v>85</v>
      </c>
      <c r="AV144" s="13" t="s">
        <v>83</v>
      </c>
      <c r="AW144" s="13" t="s">
        <v>32</v>
      </c>
      <c r="AX144" s="13" t="s">
        <v>76</v>
      </c>
      <c r="AY144" s="251" t="s">
        <v>149</v>
      </c>
    </row>
    <row r="145" s="2" customFormat="1" ht="22.2" customHeight="1">
      <c r="A145" s="38"/>
      <c r="B145" s="39"/>
      <c r="C145" s="227" t="s">
        <v>178</v>
      </c>
      <c r="D145" s="227" t="s">
        <v>150</v>
      </c>
      <c r="E145" s="228" t="s">
        <v>364</v>
      </c>
      <c r="F145" s="229" t="s">
        <v>365</v>
      </c>
      <c r="G145" s="230" t="s">
        <v>168</v>
      </c>
      <c r="H145" s="231">
        <v>181.10499999999999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41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106</v>
      </c>
      <c r="AT145" s="239" t="s">
        <v>150</v>
      </c>
      <c r="AU145" s="239" t="s">
        <v>85</v>
      </c>
      <c r="AY145" s="17" t="s">
        <v>149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83</v>
      </c>
      <c r="BK145" s="240">
        <f>ROUND(I145*H145,2)</f>
        <v>0</v>
      </c>
      <c r="BL145" s="17" t="s">
        <v>106</v>
      </c>
      <c r="BM145" s="239" t="s">
        <v>366</v>
      </c>
    </row>
    <row r="146" s="14" customFormat="1">
      <c r="A146" s="14"/>
      <c r="B146" s="252"/>
      <c r="C146" s="253"/>
      <c r="D146" s="243" t="s">
        <v>154</v>
      </c>
      <c r="E146" s="254" t="s">
        <v>1</v>
      </c>
      <c r="F146" s="255" t="s">
        <v>362</v>
      </c>
      <c r="G146" s="253"/>
      <c r="H146" s="256">
        <v>181.10499999999999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154</v>
      </c>
      <c r="AU146" s="262" t="s">
        <v>85</v>
      </c>
      <c r="AV146" s="14" t="s">
        <v>85</v>
      </c>
      <c r="AW146" s="14" t="s">
        <v>32</v>
      </c>
      <c r="AX146" s="14" t="s">
        <v>83</v>
      </c>
      <c r="AY146" s="262" t="s">
        <v>149</v>
      </c>
    </row>
    <row r="147" s="13" customFormat="1">
      <c r="A147" s="13"/>
      <c r="B147" s="241"/>
      <c r="C147" s="242"/>
      <c r="D147" s="243" t="s">
        <v>154</v>
      </c>
      <c r="E147" s="244" t="s">
        <v>1</v>
      </c>
      <c r="F147" s="245" t="s">
        <v>367</v>
      </c>
      <c r="G147" s="242"/>
      <c r="H147" s="244" t="s">
        <v>1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154</v>
      </c>
      <c r="AU147" s="251" t="s">
        <v>85</v>
      </c>
      <c r="AV147" s="13" t="s">
        <v>83</v>
      </c>
      <c r="AW147" s="13" t="s">
        <v>32</v>
      </c>
      <c r="AX147" s="13" t="s">
        <v>76</v>
      </c>
      <c r="AY147" s="251" t="s">
        <v>149</v>
      </c>
    </row>
    <row r="148" s="2" customFormat="1" ht="22.2" customHeight="1">
      <c r="A148" s="38"/>
      <c r="B148" s="39"/>
      <c r="C148" s="227" t="s">
        <v>183</v>
      </c>
      <c r="D148" s="227" t="s">
        <v>150</v>
      </c>
      <c r="E148" s="228" t="s">
        <v>179</v>
      </c>
      <c r="F148" s="229" t="s">
        <v>368</v>
      </c>
      <c r="G148" s="230" t="s">
        <v>168</v>
      </c>
      <c r="H148" s="231">
        <v>362.20999999999998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41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106</v>
      </c>
      <c r="AT148" s="239" t="s">
        <v>150</v>
      </c>
      <c r="AU148" s="239" t="s">
        <v>85</v>
      </c>
      <c r="AY148" s="17" t="s">
        <v>149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83</v>
      </c>
      <c r="BK148" s="240">
        <f>ROUND(I148*H148,2)</f>
        <v>0</v>
      </c>
      <c r="BL148" s="17" t="s">
        <v>106</v>
      </c>
      <c r="BM148" s="239" t="s">
        <v>369</v>
      </c>
    </row>
    <row r="149" s="14" customFormat="1">
      <c r="A149" s="14"/>
      <c r="B149" s="252"/>
      <c r="C149" s="253"/>
      <c r="D149" s="243" t="s">
        <v>154</v>
      </c>
      <c r="E149" s="254" t="s">
        <v>1</v>
      </c>
      <c r="F149" s="255" t="s">
        <v>370</v>
      </c>
      <c r="G149" s="253"/>
      <c r="H149" s="256">
        <v>362.20999999999998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2" t="s">
        <v>154</v>
      </c>
      <c r="AU149" s="262" t="s">
        <v>85</v>
      </c>
      <c r="AV149" s="14" t="s">
        <v>85</v>
      </c>
      <c r="AW149" s="14" t="s">
        <v>32</v>
      </c>
      <c r="AX149" s="14" t="s">
        <v>83</v>
      </c>
      <c r="AY149" s="262" t="s">
        <v>149</v>
      </c>
    </row>
    <row r="150" s="2" customFormat="1" ht="14.4" customHeight="1">
      <c r="A150" s="38"/>
      <c r="B150" s="39"/>
      <c r="C150" s="227" t="s">
        <v>191</v>
      </c>
      <c r="D150" s="227" t="s">
        <v>150</v>
      </c>
      <c r="E150" s="228" t="s">
        <v>371</v>
      </c>
      <c r="F150" s="229" t="s">
        <v>372</v>
      </c>
      <c r="G150" s="230" t="s">
        <v>373</v>
      </c>
      <c r="H150" s="231">
        <v>181.10499999999999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41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106</v>
      </c>
      <c r="AT150" s="239" t="s">
        <v>150</v>
      </c>
      <c r="AU150" s="239" t="s">
        <v>85</v>
      </c>
      <c r="AY150" s="17" t="s">
        <v>149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83</v>
      </c>
      <c r="BK150" s="240">
        <f>ROUND(I150*H150,2)</f>
        <v>0</v>
      </c>
      <c r="BL150" s="17" t="s">
        <v>106</v>
      </c>
      <c r="BM150" s="239" t="s">
        <v>374</v>
      </c>
    </row>
    <row r="151" s="14" customFormat="1">
      <c r="A151" s="14"/>
      <c r="B151" s="252"/>
      <c r="C151" s="253"/>
      <c r="D151" s="243" t="s">
        <v>154</v>
      </c>
      <c r="E151" s="254" t="s">
        <v>1</v>
      </c>
      <c r="F151" s="255" t="s">
        <v>362</v>
      </c>
      <c r="G151" s="253"/>
      <c r="H151" s="256">
        <v>181.10499999999999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154</v>
      </c>
      <c r="AU151" s="262" t="s">
        <v>85</v>
      </c>
      <c r="AV151" s="14" t="s">
        <v>85</v>
      </c>
      <c r="AW151" s="14" t="s">
        <v>32</v>
      </c>
      <c r="AX151" s="14" t="s">
        <v>83</v>
      </c>
      <c r="AY151" s="262" t="s">
        <v>149</v>
      </c>
    </row>
    <row r="152" s="13" customFormat="1">
      <c r="A152" s="13"/>
      <c r="B152" s="241"/>
      <c r="C152" s="242"/>
      <c r="D152" s="243" t="s">
        <v>154</v>
      </c>
      <c r="E152" s="244" t="s">
        <v>1</v>
      </c>
      <c r="F152" s="245" t="s">
        <v>375</v>
      </c>
      <c r="G152" s="242"/>
      <c r="H152" s="244" t="s">
        <v>1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154</v>
      </c>
      <c r="AU152" s="251" t="s">
        <v>85</v>
      </c>
      <c r="AV152" s="13" t="s">
        <v>83</v>
      </c>
      <c r="AW152" s="13" t="s">
        <v>32</v>
      </c>
      <c r="AX152" s="13" t="s">
        <v>76</v>
      </c>
      <c r="AY152" s="251" t="s">
        <v>149</v>
      </c>
    </row>
    <row r="153" s="2" customFormat="1" ht="22.2" customHeight="1">
      <c r="A153" s="38"/>
      <c r="B153" s="39"/>
      <c r="C153" s="227" t="s">
        <v>198</v>
      </c>
      <c r="D153" s="227" t="s">
        <v>150</v>
      </c>
      <c r="E153" s="228" t="s">
        <v>376</v>
      </c>
      <c r="F153" s="229" t="s">
        <v>377</v>
      </c>
      <c r="G153" s="230" t="s">
        <v>168</v>
      </c>
      <c r="H153" s="231">
        <v>181.10499999999999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41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106</v>
      </c>
      <c r="AT153" s="239" t="s">
        <v>150</v>
      </c>
      <c r="AU153" s="239" t="s">
        <v>85</v>
      </c>
      <c r="AY153" s="17" t="s">
        <v>149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83</v>
      </c>
      <c r="BK153" s="240">
        <f>ROUND(I153*H153,2)</f>
        <v>0</v>
      </c>
      <c r="BL153" s="17" t="s">
        <v>106</v>
      </c>
      <c r="BM153" s="239" t="s">
        <v>378</v>
      </c>
    </row>
    <row r="154" s="14" customFormat="1">
      <c r="A154" s="14"/>
      <c r="B154" s="252"/>
      <c r="C154" s="253"/>
      <c r="D154" s="243" t="s">
        <v>154</v>
      </c>
      <c r="E154" s="254" t="s">
        <v>1</v>
      </c>
      <c r="F154" s="255" t="s">
        <v>362</v>
      </c>
      <c r="G154" s="253"/>
      <c r="H154" s="256">
        <v>181.10499999999999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154</v>
      </c>
      <c r="AU154" s="262" t="s">
        <v>85</v>
      </c>
      <c r="AV154" s="14" t="s">
        <v>85</v>
      </c>
      <c r="AW154" s="14" t="s">
        <v>32</v>
      </c>
      <c r="AX154" s="14" t="s">
        <v>83</v>
      </c>
      <c r="AY154" s="262" t="s">
        <v>149</v>
      </c>
    </row>
    <row r="155" s="13" customFormat="1">
      <c r="A155" s="13"/>
      <c r="B155" s="241"/>
      <c r="C155" s="242"/>
      <c r="D155" s="243" t="s">
        <v>154</v>
      </c>
      <c r="E155" s="244" t="s">
        <v>1</v>
      </c>
      <c r="F155" s="245" t="s">
        <v>379</v>
      </c>
      <c r="G155" s="242"/>
      <c r="H155" s="244" t="s">
        <v>1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154</v>
      </c>
      <c r="AU155" s="251" t="s">
        <v>85</v>
      </c>
      <c r="AV155" s="13" t="s">
        <v>83</v>
      </c>
      <c r="AW155" s="13" t="s">
        <v>32</v>
      </c>
      <c r="AX155" s="13" t="s">
        <v>76</v>
      </c>
      <c r="AY155" s="251" t="s">
        <v>149</v>
      </c>
    </row>
    <row r="156" s="12" customFormat="1" ht="22.8" customHeight="1">
      <c r="A156" s="12"/>
      <c r="B156" s="211"/>
      <c r="C156" s="212"/>
      <c r="D156" s="213" t="s">
        <v>75</v>
      </c>
      <c r="E156" s="225" t="s">
        <v>279</v>
      </c>
      <c r="F156" s="225" t="s">
        <v>280</v>
      </c>
      <c r="G156" s="212"/>
      <c r="H156" s="212"/>
      <c r="I156" s="215"/>
      <c r="J156" s="226">
        <f>BK156</f>
        <v>0</v>
      </c>
      <c r="K156" s="212"/>
      <c r="L156" s="217"/>
      <c r="M156" s="218"/>
      <c r="N156" s="219"/>
      <c r="O156" s="219"/>
      <c r="P156" s="220">
        <f>P157</f>
        <v>0</v>
      </c>
      <c r="Q156" s="219"/>
      <c r="R156" s="220">
        <f>R157</f>
        <v>0</v>
      </c>
      <c r="S156" s="219"/>
      <c r="T156" s="221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2" t="s">
        <v>83</v>
      </c>
      <c r="AT156" s="223" t="s">
        <v>75</v>
      </c>
      <c r="AU156" s="223" t="s">
        <v>83</v>
      </c>
      <c r="AY156" s="222" t="s">
        <v>149</v>
      </c>
      <c r="BK156" s="224">
        <f>BK157</f>
        <v>0</v>
      </c>
    </row>
    <row r="157" s="2" customFormat="1" ht="22.2" customHeight="1">
      <c r="A157" s="38"/>
      <c r="B157" s="39"/>
      <c r="C157" s="227" t="s">
        <v>205</v>
      </c>
      <c r="D157" s="227" t="s">
        <v>150</v>
      </c>
      <c r="E157" s="228" t="s">
        <v>380</v>
      </c>
      <c r="F157" s="229" t="s">
        <v>381</v>
      </c>
      <c r="G157" s="230" t="s">
        <v>283</v>
      </c>
      <c r="H157" s="231">
        <v>0.70699999999999996</v>
      </c>
      <c r="I157" s="232"/>
      <c r="J157" s="233">
        <f>ROUND(I157*H157,2)</f>
        <v>0</v>
      </c>
      <c r="K157" s="234"/>
      <c r="L157" s="44"/>
      <c r="M157" s="279" t="s">
        <v>1</v>
      </c>
      <c r="N157" s="280" t="s">
        <v>41</v>
      </c>
      <c r="O157" s="276"/>
      <c r="P157" s="277">
        <f>O157*H157</f>
        <v>0</v>
      </c>
      <c r="Q157" s="277">
        <v>0</v>
      </c>
      <c r="R157" s="277">
        <f>Q157*H157</f>
        <v>0</v>
      </c>
      <c r="S157" s="277">
        <v>0</v>
      </c>
      <c r="T157" s="27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106</v>
      </c>
      <c r="AT157" s="239" t="s">
        <v>150</v>
      </c>
      <c r="AU157" s="239" t="s">
        <v>85</v>
      </c>
      <c r="AY157" s="17" t="s">
        <v>149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83</v>
      </c>
      <c r="BK157" s="240">
        <f>ROUND(I157*H157,2)</f>
        <v>0</v>
      </c>
      <c r="BL157" s="17" t="s">
        <v>106</v>
      </c>
      <c r="BM157" s="239" t="s">
        <v>382</v>
      </c>
    </row>
    <row r="158" s="2" customFormat="1" ht="6.96" customHeight="1">
      <c r="A158" s="38"/>
      <c r="B158" s="66"/>
      <c r="C158" s="67"/>
      <c r="D158" s="67"/>
      <c r="E158" s="67"/>
      <c r="F158" s="67"/>
      <c r="G158" s="67"/>
      <c r="H158" s="67"/>
      <c r="I158" s="67"/>
      <c r="J158" s="67"/>
      <c r="K158" s="67"/>
      <c r="L158" s="44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sheetProtection sheet="1" autoFilter="0" formatColumns="0" formatRows="0" objects="1" scenarios="1" spinCount="100000" saltValue="71373tcdTkC6QlLfGx1OiEK6I5kNa+M7MM18KiHNgB8HEEsQzMf9KDpzPmZWhQKl1bk4aGZXKx5IMiergS3ScQ==" hashValue="o9hgqqt8QBbrFEt+DDwmfUvPDlK5krdDjN0SoDpTIxXXsyzSB2IaqH9Tbzd9hBN02ldD6WmQwF3es+MpbJC+CA==" algorithmName="SHA-512" password="CC35"/>
  <autoFilter ref="C122:K15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4.4" customHeight="1">
      <c r="A9" s="38"/>
      <c r="B9" s="44"/>
      <c r="C9" s="38"/>
      <c r="D9" s="38"/>
      <c r="E9" s="151" t="s">
        <v>331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5.6" customHeight="1">
      <c r="A11" s="38"/>
      <c r="B11" s="44"/>
      <c r="C11" s="38"/>
      <c r="D11" s="38"/>
      <c r="E11" s="152" t="s">
        <v>383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15. 5. 2023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4.4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ROUND(J126,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ROUND((SUM(BE126:BE199)),  2)</f>
        <v>0</v>
      </c>
      <c r="G35" s="38"/>
      <c r="H35" s="38"/>
      <c r="I35" s="164">
        <v>0.20999999999999999</v>
      </c>
      <c r="J35" s="163">
        <f>ROUND(((SUM(BE126:BE199))*I35),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ROUND((SUM(BF126:BF199)),  2)</f>
        <v>0</v>
      </c>
      <c r="G36" s="38"/>
      <c r="H36" s="38"/>
      <c r="I36" s="164">
        <v>0.12</v>
      </c>
      <c r="J36" s="163">
        <f>ROUND(((SUM(BF126:BF199))*I36),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ROUND((SUM(BG126:BG199)),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ROUND((SUM(BH126:BH199)),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ROUND((SUM(BI126:BI199)),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4.4" customHeight="1">
      <c r="A87" s="38"/>
      <c r="B87" s="39"/>
      <c r="C87" s="40"/>
      <c r="D87" s="40"/>
      <c r="E87" s="183" t="s">
        <v>331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6" customHeight="1">
      <c r="A89" s="38"/>
      <c r="B89" s="39"/>
      <c r="C89" s="40"/>
      <c r="D89" s="40"/>
      <c r="E89" s="76" t="str">
        <f>E11</f>
        <v>3 - Dešťová kanalizace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Zruč nad Sázavou</v>
      </c>
      <c r="G91" s="40"/>
      <c r="H91" s="40"/>
      <c r="I91" s="32" t="s">
        <v>22</v>
      </c>
      <c r="J91" s="79" t="str">
        <f>IF(J14="","",J14)</f>
        <v>15. 5. 2023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6.4" customHeight="1">
      <c r="A93" s="38"/>
      <c r="B93" s="39"/>
      <c r="C93" s="32" t="s">
        <v>24</v>
      </c>
      <c r="D93" s="40"/>
      <c r="E93" s="40"/>
      <c r="F93" s="27" t="str">
        <f>E17</f>
        <v>Město Zruč nad Sázavou</v>
      </c>
      <c r="G93" s="40"/>
      <c r="H93" s="40"/>
      <c r="I93" s="32" t="s">
        <v>30</v>
      </c>
      <c r="J93" s="36" t="str">
        <f>E23</f>
        <v>VDG Projektování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6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Vítězslav Pavel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126</v>
      </c>
      <c r="D96" s="185"/>
      <c r="E96" s="185"/>
      <c r="F96" s="185"/>
      <c r="G96" s="185"/>
      <c r="H96" s="185"/>
      <c r="I96" s="185"/>
      <c r="J96" s="186" t="s">
        <v>127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128</v>
      </c>
      <c r="D98" s="40"/>
      <c r="E98" s="40"/>
      <c r="F98" s="40"/>
      <c r="G98" s="40"/>
      <c r="H98" s="40"/>
      <c r="I98" s="40"/>
      <c r="J98" s="110">
        <f>J126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129</v>
      </c>
    </row>
    <row r="99" s="9" customFormat="1" ht="24.96" customHeight="1">
      <c r="A99" s="9"/>
      <c r="B99" s="188"/>
      <c r="C99" s="189"/>
      <c r="D99" s="190" t="s">
        <v>384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8"/>
      <c r="C100" s="189"/>
      <c r="D100" s="190" t="s">
        <v>385</v>
      </c>
      <c r="E100" s="191"/>
      <c r="F100" s="191"/>
      <c r="G100" s="191"/>
      <c r="H100" s="191"/>
      <c r="I100" s="191"/>
      <c r="J100" s="192">
        <f>J137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4"/>
      <c r="C101" s="133"/>
      <c r="D101" s="195" t="s">
        <v>386</v>
      </c>
      <c r="E101" s="196"/>
      <c r="F101" s="196"/>
      <c r="G101" s="196"/>
      <c r="H101" s="196"/>
      <c r="I101" s="196"/>
      <c r="J101" s="197">
        <f>J169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387</v>
      </c>
      <c r="E102" s="196"/>
      <c r="F102" s="196"/>
      <c r="G102" s="196"/>
      <c r="H102" s="196"/>
      <c r="I102" s="196"/>
      <c r="J102" s="197">
        <f>J173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286</v>
      </c>
      <c r="E103" s="196"/>
      <c r="F103" s="196"/>
      <c r="G103" s="196"/>
      <c r="H103" s="196"/>
      <c r="I103" s="196"/>
      <c r="J103" s="197">
        <f>J193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4"/>
      <c r="C104" s="133"/>
      <c r="D104" s="195" t="s">
        <v>388</v>
      </c>
      <c r="E104" s="196"/>
      <c r="F104" s="196"/>
      <c r="G104" s="196"/>
      <c r="H104" s="196"/>
      <c r="I104" s="196"/>
      <c r="J104" s="197">
        <f>J198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134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4.4" customHeight="1">
      <c r="A114" s="38"/>
      <c r="B114" s="39"/>
      <c r="C114" s="40"/>
      <c r="D114" s="40"/>
      <c r="E114" s="183" t="str">
        <f>E7</f>
        <v>Rekonstrukce ulice Pod Vysílačem ve Zruči nad Sázavou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121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2" customFormat="1" ht="14.4" customHeight="1">
      <c r="A116" s="38"/>
      <c r="B116" s="39"/>
      <c r="C116" s="40"/>
      <c r="D116" s="40"/>
      <c r="E116" s="183" t="s">
        <v>331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123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6" customHeight="1">
      <c r="A118" s="38"/>
      <c r="B118" s="39"/>
      <c r="C118" s="40"/>
      <c r="D118" s="40"/>
      <c r="E118" s="76" t="str">
        <f>E11</f>
        <v>3 - Dešťová kanalizace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F14</f>
        <v>Zruč nad Sázavou</v>
      </c>
      <c r="G120" s="40"/>
      <c r="H120" s="40"/>
      <c r="I120" s="32" t="s">
        <v>22</v>
      </c>
      <c r="J120" s="79" t="str">
        <f>IF(J14="","",J14)</f>
        <v>15. 5. 2023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6.4" customHeight="1">
      <c r="A122" s="38"/>
      <c r="B122" s="39"/>
      <c r="C122" s="32" t="s">
        <v>24</v>
      </c>
      <c r="D122" s="40"/>
      <c r="E122" s="40"/>
      <c r="F122" s="27" t="str">
        <f>E17</f>
        <v>Město Zruč nad Sázavou</v>
      </c>
      <c r="G122" s="40"/>
      <c r="H122" s="40"/>
      <c r="I122" s="32" t="s">
        <v>30</v>
      </c>
      <c r="J122" s="36" t="str">
        <f>E23</f>
        <v>VDG Projektování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6" customHeight="1">
      <c r="A123" s="38"/>
      <c r="B123" s="39"/>
      <c r="C123" s="32" t="s">
        <v>28</v>
      </c>
      <c r="D123" s="40"/>
      <c r="E123" s="40"/>
      <c r="F123" s="27" t="str">
        <f>IF(E20="","",E20)</f>
        <v>Vyplň údaj</v>
      </c>
      <c r="G123" s="40"/>
      <c r="H123" s="40"/>
      <c r="I123" s="32" t="s">
        <v>33</v>
      </c>
      <c r="J123" s="36" t="str">
        <f>E26</f>
        <v>Ing. Vítězslav Pavel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9"/>
      <c r="B125" s="200"/>
      <c r="C125" s="201" t="s">
        <v>135</v>
      </c>
      <c r="D125" s="202" t="s">
        <v>61</v>
      </c>
      <c r="E125" s="202" t="s">
        <v>57</v>
      </c>
      <c r="F125" s="202" t="s">
        <v>58</v>
      </c>
      <c r="G125" s="202" t="s">
        <v>136</v>
      </c>
      <c r="H125" s="202" t="s">
        <v>137</v>
      </c>
      <c r="I125" s="202" t="s">
        <v>138</v>
      </c>
      <c r="J125" s="203" t="s">
        <v>127</v>
      </c>
      <c r="K125" s="204" t="s">
        <v>139</v>
      </c>
      <c r="L125" s="205"/>
      <c r="M125" s="100" t="s">
        <v>1</v>
      </c>
      <c r="N125" s="101" t="s">
        <v>40</v>
      </c>
      <c r="O125" s="101" t="s">
        <v>140</v>
      </c>
      <c r="P125" s="101" t="s">
        <v>141</v>
      </c>
      <c r="Q125" s="101" t="s">
        <v>142</v>
      </c>
      <c r="R125" s="101" t="s">
        <v>143</v>
      </c>
      <c r="S125" s="101" t="s">
        <v>144</v>
      </c>
      <c r="T125" s="102" t="s">
        <v>145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8"/>
      <c r="B126" s="39"/>
      <c r="C126" s="107" t="s">
        <v>146</v>
      </c>
      <c r="D126" s="40"/>
      <c r="E126" s="40"/>
      <c r="F126" s="40"/>
      <c r="G126" s="40"/>
      <c r="H126" s="40"/>
      <c r="I126" s="40"/>
      <c r="J126" s="206">
        <f>BK126</f>
        <v>0</v>
      </c>
      <c r="K126" s="40"/>
      <c r="L126" s="44"/>
      <c r="M126" s="103"/>
      <c r="N126" s="207"/>
      <c r="O126" s="104"/>
      <c r="P126" s="208">
        <f>P127+P137</f>
        <v>0</v>
      </c>
      <c r="Q126" s="104"/>
      <c r="R126" s="208">
        <f>R127+R137</f>
        <v>103.74513382000001</v>
      </c>
      <c r="S126" s="104"/>
      <c r="T126" s="209">
        <f>T127+T137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129</v>
      </c>
      <c r="BK126" s="210">
        <f>BK127+BK137</f>
        <v>0</v>
      </c>
    </row>
    <row r="127" s="12" customFormat="1" ht="25.92" customHeight="1">
      <c r="A127" s="12"/>
      <c r="B127" s="211"/>
      <c r="C127" s="212"/>
      <c r="D127" s="213" t="s">
        <v>75</v>
      </c>
      <c r="E127" s="214" t="s">
        <v>389</v>
      </c>
      <c r="F127" s="214" t="s">
        <v>390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SUM(P128:P136)</f>
        <v>0</v>
      </c>
      <c r="Q127" s="219"/>
      <c r="R127" s="220">
        <f>SUM(R128:R136)</f>
        <v>54.578966819999998</v>
      </c>
      <c r="S127" s="219"/>
      <c r="T127" s="221">
        <f>SUM(T128:T136)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83</v>
      </c>
      <c r="AT127" s="223" t="s">
        <v>75</v>
      </c>
      <c r="AU127" s="223" t="s">
        <v>76</v>
      </c>
      <c r="AY127" s="222" t="s">
        <v>149</v>
      </c>
      <c r="BK127" s="224">
        <f>SUM(BK128:BK136)</f>
        <v>0</v>
      </c>
    </row>
    <row r="128" s="2" customFormat="1" ht="22.2" customHeight="1">
      <c r="A128" s="38"/>
      <c r="B128" s="39"/>
      <c r="C128" s="227" t="s">
        <v>83</v>
      </c>
      <c r="D128" s="227" t="s">
        <v>150</v>
      </c>
      <c r="E128" s="228" t="s">
        <v>391</v>
      </c>
      <c r="F128" s="229" t="s">
        <v>392</v>
      </c>
      <c r="G128" s="230" t="s">
        <v>373</v>
      </c>
      <c r="H128" s="231">
        <v>115.464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41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106</v>
      </c>
      <c r="AT128" s="239" t="s">
        <v>150</v>
      </c>
      <c r="AU128" s="239" t="s">
        <v>83</v>
      </c>
      <c r="AY128" s="17" t="s">
        <v>149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83</v>
      </c>
      <c r="BK128" s="240">
        <f>ROUND(I128*H128,2)</f>
        <v>0</v>
      </c>
      <c r="BL128" s="17" t="s">
        <v>106</v>
      </c>
      <c r="BM128" s="239" t="s">
        <v>393</v>
      </c>
    </row>
    <row r="129" s="13" customFormat="1">
      <c r="A129" s="13"/>
      <c r="B129" s="241"/>
      <c r="C129" s="242"/>
      <c r="D129" s="243" t="s">
        <v>154</v>
      </c>
      <c r="E129" s="244" t="s">
        <v>1</v>
      </c>
      <c r="F129" s="245" t="s">
        <v>394</v>
      </c>
      <c r="G129" s="242"/>
      <c r="H129" s="244" t="s">
        <v>1</v>
      </c>
      <c r="I129" s="246"/>
      <c r="J129" s="242"/>
      <c r="K129" s="242"/>
      <c r="L129" s="247"/>
      <c r="M129" s="248"/>
      <c r="N129" s="249"/>
      <c r="O129" s="249"/>
      <c r="P129" s="249"/>
      <c r="Q129" s="249"/>
      <c r="R129" s="249"/>
      <c r="S129" s="249"/>
      <c r="T129" s="25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1" t="s">
        <v>154</v>
      </c>
      <c r="AU129" s="251" t="s">
        <v>83</v>
      </c>
      <c r="AV129" s="13" t="s">
        <v>83</v>
      </c>
      <c r="AW129" s="13" t="s">
        <v>32</v>
      </c>
      <c r="AX129" s="13" t="s">
        <v>76</v>
      </c>
      <c r="AY129" s="251" t="s">
        <v>149</v>
      </c>
    </row>
    <row r="130" s="14" customFormat="1">
      <c r="A130" s="14"/>
      <c r="B130" s="252"/>
      <c r="C130" s="253"/>
      <c r="D130" s="243" t="s">
        <v>154</v>
      </c>
      <c r="E130" s="254" t="s">
        <v>1</v>
      </c>
      <c r="F130" s="255" t="s">
        <v>395</v>
      </c>
      <c r="G130" s="253"/>
      <c r="H130" s="256">
        <v>115.464</v>
      </c>
      <c r="I130" s="257"/>
      <c r="J130" s="253"/>
      <c r="K130" s="253"/>
      <c r="L130" s="258"/>
      <c r="M130" s="259"/>
      <c r="N130" s="260"/>
      <c r="O130" s="260"/>
      <c r="P130" s="260"/>
      <c r="Q130" s="260"/>
      <c r="R130" s="260"/>
      <c r="S130" s="260"/>
      <c r="T130" s="26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2" t="s">
        <v>154</v>
      </c>
      <c r="AU130" s="262" t="s">
        <v>83</v>
      </c>
      <c r="AV130" s="14" t="s">
        <v>85</v>
      </c>
      <c r="AW130" s="14" t="s">
        <v>32</v>
      </c>
      <c r="AX130" s="14" t="s">
        <v>83</v>
      </c>
      <c r="AY130" s="262" t="s">
        <v>149</v>
      </c>
    </row>
    <row r="131" s="2" customFormat="1" ht="22.2" customHeight="1">
      <c r="A131" s="38"/>
      <c r="B131" s="39"/>
      <c r="C131" s="227" t="s">
        <v>85</v>
      </c>
      <c r="D131" s="227" t="s">
        <v>150</v>
      </c>
      <c r="E131" s="228" t="s">
        <v>396</v>
      </c>
      <c r="F131" s="229" t="s">
        <v>397</v>
      </c>
      <c r="G131" s="230" t="s">
        <v>373</v>
      </c>
      <c r="H131" s="231">
        <v>28.866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41</v>
      </c>
      <c r="O131" s="91"/>
      <c r="P131" s="237">
        <f>O131*H131</f>
        <v>0</v>
      </c>
      <c r="Q131" s="237">
        <v>1.8907700000000001</v>
      </c>
      <c r="R131" s="237">
        <f>Q131*H131</f>
        <v>54.578966819999998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106</v>
      </c>
      <c r="AT131" s="239" t="s">
        <v>150</v>
      </c>
      <c r="AU131" s="239" t="s">
        <v>83</v>
      </c>
      <c r="AY131" s="17" t="s">
        <v>149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83</v>
      </c>
      <c r="BK131" s="240">
        <f>ROUND(I131*H131,2)</f>
        <v>0</v>
      </c>
      <c r="BL131" s="17" t="s">
        <v>106</v>
      </c>
      <c r="BM131" s="239" t="s">
        <v>398</v>
      </c>
    </row>
    <row r="132" s="14" customFormat="1">
      <c r="A132" s="14"/>
      <c r="B132" s="252"/>
      <c r="C132" s="253"/>
      <c r="D132" s="243" t="s">
        <v>154</v>
      </c>
      <c r="E132" s="254" t="s">
        <v>1</v>
      </c>
      <c r="F132" s="255" t="s">
        <v>399</v>
      </c>
      <c r="G132" s="253"/>
      <c r="H132" s="256">
        <v>28.866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2" t="s">
        <v>154</v>
      </c>
      <c r="AU132" s="262" t="s">
        <v>83</v>
      </c>
      <c r="AV132" s="14" t="s">
        <v>85</v>
      </c>
      <c r="AW132" s="14" t="s">
        <v>32</v>
      </c>
      <c r="AX132" s="14" t="s">
        <v>83</v>
      </c>
      <c r="AY132" s="262" t="s">
        <v>149</v>
      </c>
    </row>
    <row r="133" s="13" customFormat="1">
      <c r="A133" s="13"/>
      <c r="B133" s="241"/>
      <c r="C133" s="242"/>
      <c r="D133" s="243" t="s">
        <v>154</v>
      </c>
      <c r="E133" s="244" t="s">
        <v>1</v>
      </c>
      <c r="F133" s="245" t="s">
        <v>400</v>
      </c>
      <c r="G133" s="242"/>
      <c r="H133" s="244" t="s">
        <v>1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154</v>
      </c>
      <c r="AU133" s="251" t="s">
        <v>83</v>
      </c>
      <c r="AV133" s="13" t="s">
        <v>83</v>
      </c>
      <c r="AW133" s="13" t="s">
        <v>32</v>
      </c>
      <c r="AX133" s="13" t="s">
        <v>76</v>
      </c>
      <c r="AY133" s="251" t="s">
        <v>149</v>
      </c>
    </row>
    <row r="134" s="2" customFormat="1" ht="14.4" customHeight="1">
      <c r="A134" s="38"/>
      <c r="B134" s="39"/>
      <c r="C134" s="263" t="s">
        <v>103</v>
      </c>
      <c r="D134" s="263" t="s">
        <v>192</v>
      </c>
      <c r="E134" s="264" t="s">
        <v>401</v>
      </c>
      <c r="F134" s="265" t="s">
        <v>402</v>
      </c>
      <c r="G134" s="266" t="s">
        <v>373</v>
      </c>
      <c r="H134" s="267">
        <v>144.33000000000001</v>
      </c>
      <c r="I134" s="268"/>
      <c r="J134" s="269">
        <f>ROUND(I134*H134,2)</f>
        <v>0</v>
      </c>
      <c r="K134" s="270"/>
      <c r="L134" s="271"/>
      <c r="M134" s="272" t="s">
        <v>1</v>
      </c>
      <c r="N134" s="273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191</v>
      </c>
      <c r="AT134" s="239" t="s">
        <v>192</v>
      </c>
      <c r="AU134" s="239" t="s">
        <v>83</v>
      </c>
      <c r="AY134" s="17" t="s">
        <v>149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83</v>
      </c>
      <c r="BK134" s="240">
        <f>ROUND(I134*H134,2)</f>
        <v>0</v>
      </c>
      <c r="BL134" s="17" t="s">
        <v>106</v>
      </c>
      <c r="BM134" s="239" t="s">
        <v>403</v>
      </c>
    </row>
    <row r="135" s="14" customFormat="1">
      <c r="A135" s="14"/>
      <c r="B135" s="252"/>
      <c r="C135" s="253"/>
      <c r="D135" s="243" t="s">
        <v>154</v>
      </c>
      <c r="E135" s="254" t="s">
        <v>1</v>
      </c>
      <c r="F135" s="255" t="s">
        <v>404</v>
      </c>
      <c r="G135" s="253"/>
      <c r="H135" s="256">
        <v>144.33000000000001</v>
      </c>
      <c r="I135" s="257"/>
      <c r="J135" s="253"/>
      <c r="K135" s="253"/>
      <c r="L135" s="258"/>
      <c r="M135" s="259"/>
      <c r="N135" s="260"/>
      <c r="O135" s="260"/>
      <c r="P135" s="260"/>
      <c r="Q135" s="260"/>
      <c r="R135" s="260"/>
      <c r="S135" s="260"/>
      <c r="T135" s="26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2" t="s">
        <v>154</v>
      </c>
      <c r="AU135" s="262" t="s">
        <v>83</v>
      </c>
      <c r="AV135" s="14" t="s">
        <v>85</v>
      </c>
      <c r="AW135" s="14" t="s">
        <v>32</v>
      </c>
      <c r="AX135" s="14" t="s">
        <v>83</v>
      </c>
      <c r="AY135" s="262" t="s">
        <v>149</v>
      </c>
    </row>
    <row r="136" s="13" customFormat="1">
      <c r="A136" s="13"/>
      <c r="B136" s="241"/>
      <c r="C136" s="242"/>
      <c r="D136" s="243" t="s">
        <v>154</v>
      </c>
      <c r="E136" s="244" t="s">
        <v>1</v>
      </c>
      <c r="F136" s="245" t="s">
        <v>405</v>
      </c>
      <c r="G136" s="242"/>
      <c r="H136" s="244" t="s">
        <v>1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154</v>
      </c>
      <c r="AU136" s="251" t="s">
        <v>83</v>
      </c>
      <c r="AV136" s="13" t="s">
        <v>83</v>
      </c>
      <c r="AW136" s="13" t="s">
        <v>32</v>
      </c>
      <c r="AX136" s="13" t="s">
        <v>76</v>
      </c>
      <c r="AY136" s="251" t="s">
        <v>149</v>
      </c>
    </row>
    <row r="137" s="12" customFormat="1" ht="25.92" customHeight="1">
      <c r="A137" s="12"/>
      <c r="B137" s="211"/>
      <c r="C137" s="212"/>
      <c r="D137" s="213" t="s">
        <v>75</v>
      </c>
      <c r="E137" s="214" t="s">
        <v>147</v>
      </c>
      <c r="F137" s="214" t="s">
        <v>406</v>
      </c>
      <c r="G137" s="212"/>
      <c r="H137" s="212"/>
      <c r="I137" s="215"/>
      <c r="J137" s="216">
        <f>BK137</f>
        <v>0</v>
      </c>
      <c r="K137" s="212"/>
      <c r="L137" s="217"/>
      <c r="M137" s="218"/>
      <c r="N137" s="219"/>
      <c r="O137" s="219"/>
      <c r="P137" s="220">
        <f>P138+SUM(P139:P169)+P173+P193</f>
        <v>0</v>
      </c>
      <c r="Q137" s="219"/>
      <c r="R137" s="220">
        <f>R138+SUM(R139:R169)+R173+R193</f>
        <v>49.166167000000009</v>
      </c>
      <c r="S137" s="219"/>
      <c r="T137" s="221">
        <f>T138+SUM(T139:T169)+T173+T193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83</v>
      </c>
      <c r="AT137" s="223" t="s">
        <v>75</v>
      </c>
      <c r="AU137" s="223" t="s">
        <v>76</v>
      </c>
      <c r="AY137" s="222" t="s">
        <v>149</v>
      </c>
      <c r="BK137" s="224">
        <f>BK138+SUM(BK139:BK169)+BK173+BK193</f>
        <v>0</v>
      </c>
    </row>
    <row r="138" s="2" customFormat="1" ht="14.4" customHeight="1">
      <c r="A138" s="38"/>
      <c r="B138" s="39"/>
      <c r="C138" s="227" t="s">
        <v>106</v>
      </c>
      <c r="D138" s="227" t="s">
        <v>150</v>
      </c>
      <c r="E138" s="228" t="s">
        <v>211</v>
      </c>
      <c r="F138" s="229" t="s">
        <v>407</v>
      </c>
      <c r="G138" s="230" t="s">
        <v>220</v>
      </c>
      <c r="H138" s="231">
        <v>8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0.0026900000000000001</v>
      </c>
      <c r="R138" s="237">
        <f>Q138*H138</f>
        <v>0.021520000000000001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106</v>
      </c>
      <c r="AT138" s="239" t="s">
        <v>150</v>
      </c>
      <c r="AU138" s="239" t="s">
        <v>83</v>
      </c>
      <c r="AY138" s="17" t="s">
        <v>149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83</v>
      </c>
      <c r="BK138" s="240">
        <f>ROUND(I138*H138,2)</f>
        <v>0</v>
      </c>
      <c r="BL138" s="17" t="s">
        <v>106</v>
      </c>
      <c r="BM138" s="239" t="s">
        <v>408</v>
      </c>
    </row>
    <row r="139" s="14" customFormat="1">
      <c r="A139" s="14"/>
      <c r="B139" s="252"/>
      <c r="C139" s="253"/>
      <c r="D139" s="243" t="s">
        <v>154</v>
      </c>
      <c r="E139" s="254" t="s">
        <v>1</v>
      </c>
      <c r="F139" s="255" t="s">
        <v>191</v>
      </c>
      <c r="G139" s="253"/>
      <c r="H139" s="256">
        <v>8</v>
      </c>
      <c r="I139" s="257"/>
      <c r="J139" s="253"/>
      <c r="K139" s="253"/>
      <c r="L139" s="258"/>
      <c r="M139" s="259"/>
      <c r="N139" s="260"/>
      <c r="O139" s="260"/>
      <c r="P139" s="260"/>
      <c r="Q139" s="260"/>
      <c r="R139" s="260"/>
      <c r="S139" s="260"/>
      <c r="T139" s="26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2" t="s">
        <v>154</v>
      </c>
      <c r="AU139" s="262" t="s">
        <v>83</v>
      </c>
      <c r="AV139" s="14" t="s">
        <v>85</v>
      </c>
      <c r="AW139" s="14" t="s">
        <v>32</v>
      </c>
      <c r="AX139" s="14" t="s">
        <v>83</v>
      </c>
      <c r="AY139" s="262" t="s">
        <v>149</v>
      </c>
    </row>
    <row r="140" s="13" customFormat="1">
      <c r="A140" s="13"/>
      <c r="B140" s="241"/>
      <c r="C140" s="242"/>
      <c r="D140" s="243" t="s">
        <v>154</v>
      </c>
      <c r="E140" s="244" t="s">
        <v>1</v>
      </c>
      <c r="F140" s="245" t="s">
        <v>409</v>
      </c>
      <c r="G140" s="242"/>
      <c r="H140" s="244" t="s">
        <v>1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154</v>
      </c>
      <c r="AU140" s="251" t="s">
        <v>83</v>
      </c>
      <c r="AV140" s="13" t="s">
        <v>83</v>
      </c>
      <c r="AW140" s="13" t="s">
        <v>32</v>
      </c>
      <c r="AX140" s="13" t="s">
        <v>76</v>
      </c>
      <c r="AY140" s="251" t="s">
        <v>149</v>
      </c>
    </row>
    <row r="141" s="2" customFormat="1" ht="14.4" customHeight="1">
      <c r="A141" s="38"/>
      <c r="B141" s="39"/>
      <c r="C141" s="227" t="s">
        <v>172</v>
      </c>
      <c r="D141" s="227" t="s">
        <v>150</v>
      </c>
      <c r="E141" s="228" t="s">
        <v>8</v>
      </c>
      <c r="F141" s="229" t="s">
        <v>410</v>
      </c>
      <c r="G141" s="230" t="s">
        <v>220</v>
      </c>
      <c r="H141" s="231">
        <v>8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41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106</v>
      </c>
      <c r="AT141" s="239" t="s">
        <v>150</v>
      </c>
      <c r="AU141" s="239" t="s">
        <v>83</v>
      </c>
      <c r="AY141" s="17" t="s">
        <v>149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83</v>
      </c>
      <c r="BK141" s="240">
        <f>ROUND(I141*H141,2)</f>
        <v>0</v>
      </c>
      <c r="BL141" s="17" t="s">
        <v>106</v>
      </c>
      <c r="BM141" s="239" t="s">
        <v>411</v>
      </c>
    </row>
    <row r="142" s="14" customFormat="1">
      <c r="A142" s="14"/>
      <c r="B142" s="252"/>
      <c r="C142" s="253"/>
      <c r="D142" s="243" t="s">
        <v>154</v>
      </c>
      <c r="E142" s="254" t="s">
        <v>1</v>
      </c>
      <c r="F142" s="255" t="s">
        <v>191</v>
      </c>
      <c r="G142" s="253"/>
      <c r="H142" s="256">
        <v>8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2" t="s">
        <v>154</v>
      </c>
      <c r="AU142" s="262" t="s">
        <v>83</v>
      </c>
      <c r="AV142" s="14" t="s">
        <v>85</v>
      </c>
      <c r="AW142" s="14" t="s">
        <v>32</v>
      </c>
      <c r="AX142" s="14" t="s">
        <v>83</v>
      </c>
      <c r="AY142" s="262" t="s">
        <v>149</v>
      </c>
    </row>
    <row r="143" s="13" customFormat="1">
      <c r="A143" s="13"/>
      <c r="B143" s="241"/>
      <c r="C143" s="242"/>
      <c r="D143" s="243" t="s">
        <v>154</v>
      </c>
      <c r="E143" s="244" t="s">
        <v>1</v>
      </c>
      <c r="F143" s="245" t="s">
        <v>412</v>
      </c>
      <c r="G143" s="242"/>
      <c r="H143" s="244" t="s">
        <v>1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154</v>
      </c>
      <c r="AU143" s="251" t="s">
        <v>83</v>
      </c>
      <c r="AV143" s="13" t="s">
        <v>83</v>
      </c>
      <c r="AW143" s="13" t="s">
        <v>32</v>
      </c>
      <c r="AX143" s="13" t="s">
        <v>76</v>
      </c>
      <c r="AY143" s="251" t="s">
        <v>149</v>
      </c>
    </row>
    <row r="144" s="2" customFormat="1" ht="30" customHeight="1">
      <c r="A144" s="38"/>
      <c r="B144" s="39"/>
      <c r="C144" s="227" t="s">
        <v>178</v>
      </c>
      <c r="D144" s="227" t="s">
        <v>150</v>
      </c>
      <c r="E144" s="228" t="s">
        <v>413</v>
      </c>
      <c r="F144" s="229" t="s">
        <v>414</v>
      </c>
      <c r="G144" s="230" t="s">
        <v>308</v>
      </c>
      <c r="H144" s="231">
        <v>8</v>
      </c>
      <c r="I144" s="232"/>
      <c r="J144" s="233">
        <f>ROUND(I144*H144,2)</f>
        <v>0</v>
      </c>
      <c r="K144" s="234"/>
      <c r="L144" s="44"/>
      <c r="M144" s="235" t="s">
        <v>1</v>
      </c>
      <c r="N144" s="236" t="s">
        <v>41</v>
      </c>
      <c r="O144" s="91"/>
      <c r="P144" s="237">
        <f>O144*H144</f>
        <v>0</v>
      </c>
      <c r="Q144" s="237">
        <v>2.1167600000000002</v>
      </c>
      <c r="R144" s="237">
        <f>Q144*H144</f>
        <v>16.934080000000002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106</v>
      </c>
      <c r="AT144" s="239" t="s">
        <v>150</v>
      </c>
      <c r="AU144" s="239" t="s">
        <v>83</v>
      </c>
      <c r="AY144" s="17" t="s">
        <v>149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83</v>
      </c>
      <c r="BK144" s="240">
        <f>ROUND(I144*H144,2)</f>
        <v>0</v>
      </c>
      <c r="BL144" s="17" t="s">
        <v>106</v>
      </c>
      <c r="BM144" s="239" t="s">
        <v>415</v>
      </c>
    </row>
    <row r="145" s="14" customFormat="1">
      <c r="A145" s="14"/>
      <c r="B145" s="252"/>
      <c r="C145" s="253"/>
      <c r="D145" s="243" t="s">
        <v>154</v>
      </c>
      <c r="E145" s="254" t="s">
        <v>1</v>
      </c>
      <c r="F145" s="255" t="s">
        <v>191</v>
      </c>
      <c r="G145" s="253"/>
      <c r="H145" s="256">
        <v>8</v>
      </c>
      <c r="I145" s="257"/>
      <c r="J145" s="253"/>
      <c r="K145" s="253"/>
      <c r="L145" s="258"/>
      <c r="M145" s="259"/>
      <c r="N145" s="260"/>
      <c r="O145" s="260"/>
      <c r="P145" s="260"/>
      <c r="Q145" s="260"/>
      <c r="R145" s="260"/>
      <c r="S145" s="260"/>
      <c r="T145" s="26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2" t="s">
        <v>154</v>
      </c>
      <c r="AU145" s="262" t="s">
        <v>83</v>
      </c>
      <c r="AV145" s="14" t="s">
        <v>85</v>
      </c>
      <c r="AW145" s="14" t="s">
        <v>32</v>
      </c>
      <c r="AX145" s="14" t="s">
        <v>83</v>
      </c>
      <c r="AY145" s="262" t="s">
        <v>149</v>
      </c>
    </row>
    <row r="146" s="2" customFormat="1" ht="22.2" customHeight="1">
      <c r="A146" s="38"/>
      <c r="B146" s="39"/>
      <c r="C146" s="263" t="s">
        <v>183</v>
      </c>
      <c r="D146" s="263" t="s">
        <v>192</v>
      </c>
      <c r="E146" s="264" t="s">
        <v>416</v>
      </c>
      <c r="F146" s="265" t="s">
        <v>417</v>
      </c>
      <c r="G146" s="266" t="s">
        <v>308</v>
      </c>
      <c r="H146" s="267">
        <v>8</v>
      </c>
      <c r="I146" s="268"/>
      <c r="J146" s="269">
        <f>ROUND(I146*H146,2)</f>
        <v>0</v>
      </c>
      <c r="K146" s="270"/>
      <c r="L146" s="271"/>
      <c r="M146" s="272" t="s">
        <v>1</v>
      </c>
      <c r="N146" s="273" t="s">
        <v>41</v>
      </c>
      <c r="O146" s="91"/>
      <c r="P146" s="237">
        <f>O146*H146</f>
        <v>0</v>
      </c>
      <c r="Q146" s="237">
        <v>1.548</v>
      </c>
      <c r="R146" s="237">
        <f>Q146*H146</f>
        <v>12.384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191</v>
      </c>
      <c r="AT146" s="239" t="s">
        <v>192</v>
      </c>
      <c r="AU146" s="239" t="s">
        <v>83</v>
      </c>
      <c r="AY146" s="17" t="s">
        <v>149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83</v>
      </c>
      <c r="BK146" s="240">
        <f>ROUND(I146*H146,2)</f>
        <v>0</v>
      </c>
      <c r="BL146" s="17" t="s">
        <v>106</v>
      </c>
      <c r="BM146" s="239" t="s">
        <v>418</v>
      </c>
    </row>
    <row r="147" s="14" customFormat="1">
      <c r="A147" s="14"/>
      <c r="B147" s="252"/>
      <c r="C147" s="253"/>
      <c r="D147" s="243" t="s">
        <v>154</v>
      </c>
      <c r="E147" s="254" t="s">
        <v>1</v>
      </c>
      <c r="F147" s="255" t="s">
        <v>191</v>
      </c>
      <c r="G147" s="253"/>
      <c r="H147" s="256">
        <v>8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154</v>
      </c>
      <c r="AU147" s="262" t="s">
        <v>83</v>
      </c>
      <c r="AV147" s="14" t="s">
        <v>85</v>
      </c>
      <c r="AW147" s="14" t="s">
        <v>32</v>
      </c>
      <c r="AX147" s="14" t="s">
        <v>83</v>
      </c>
      <c r="AY147" s="262" t="s">
        <v>149</v>
      </c>
    </row>
    <row r="148" s="13" customFormat="1">
      <c r="A148" s="13"/>
      <c r="B148" s="241"/>
      <c r="C148" s="242"/>
      <c r="D148" s="243" t="s">
        <v>154</v>
      </c>
      <c r="E148" s="244" t="s">
        <v>1</v>
      </c>
      <c r="F148" s="245" t="s">
        <v>419</v>
      </c>
      <c r="G148" s="242"/>
      <c r="H148" s="244" t="s">
        <v>1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154</v>
      </c>
      <c r="AU148" s="251" t="s">
        <v>83</v>
      </c>
      <c r="AV148" s="13" t="s">
        <v>83</v>
      </c>
      <c r="AW148" s="13" t="s">
        <v>32</v>
      </c>
      <c r="AX148" s="13" t="s">
        <v>76</v>
      </c>
      <c r="AY148" s="251" t="s">
        <v>149</v>
      </c>
    </row>
    <row r="149" s="2" customFormat="1" ht="22.2" customHeight="1">
      <c r="A149" s="38"/>
      <c r="B149" s="39"/>
      <c r="C149" s="263" t="s">
        <v>191</v>
      </c>
      <c r="D149" s="263" t="s">
        <v>192</v>
      </c>
      <c r="E149" s="264" t="s">
        <v>420</v>
      </c>
      <c r="F149" s="265" t="s">
        <v>421</v>
      </c>
      <c r="G149" s="266" t="s">
        <v>308</v>
      </c>
      <c r="H149" s="267">
        <v>8</v>
      </c>
      <c r="I149" s="268"/>
      <c r="J149" s="269">
        <f>ROUND(I149*H149,2)</f>
        <v>0</v>
      </c>
      <c r="K149" s="270"/>
      <c r="L149" s="271"/>
      <c r="M149" s="272" t="s">
        <v>1</v>
      </c>
      <c r="N149" s="273" t="s">
        <v>41</v>
      </c>
      <c r="O149" s="91"/>
      <c r="P149" s="237">
        <f>O149*H149</f>
        <v>0</v>
      </c>
      <c r="Q149" s="237">
        <v>0.052999999999999998</v>
      </c>
      <c r="R149" s="237">
        <f>Q149*H149</f>
        <v>0.42399999999999999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191</v>
      </c>
      <c r="AT149" s="239" t="s">
        <v>192</v>
      </c>
      <c r="AU149" s="239" t="s">
        <v>83</v>
      </c>
      <c r="AY149" s="17" t="s">
        <v>149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83</v>
      </c>
      <c r="BK149" s="240">
        <f>ROUND(I149*H149,2)</f>
        <v>0</v>
      </c>
      <c r="BL149" s="17" t="s">
        <v>106</v>
      </c>
      <c r="BM149" s="239" t="s">
        <v>422</v>
      </c>
    </row>
    <row r="150" s="14" customFormat="1">
      <c r="A150" s="14"/>
      <c r="B150" s="252"/>
      <c r="C150" s="253"/>
      <c r="D150" s="243" t="s">
        <v>154</v>
      </c>
      <c r="E150" s="254" t="s">
        <v>1</v>
      </c>
      <c r="F150" s="255" t="s">
        <v>191</v>
      </c>
      <c r="G150" s="253"/>
      <c r="H150" s="256">
        <v>8</v>
      </c>
      <c r="I150" s="257"/>
      <c r="J150" s="253"/>
      <c r="K150" s="253"/>
      <c r="L150" s="258"/>
      <c r="M150" s="259"/>
      <c r="N150" s="260"/>
      <c r="O150" s="260"/>
      <c r="P150" s="260"/>
      <c r="Q150" s="260"/>
      <c r="R150" s="260"/>
      <c r="S150" s="260"/>
      <c r="T150" s="26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2" t="s">
        <v>154</v>
      </c>
      <c r="AU150" s="262" t="s">
        <v>83</v>
      </c>
      <c r="AV150" s="14" t="s">
        <v>85</v>
      </c>
      <c r="AW150" s="14" t="s">
        <v>32</v>
      </c>
      <c r="AX150" s="14" t="s">
        <v>83</v>
      </c>
      <c r="AY150" s="262" t="s">
        <v>149</v>
      </c>
    </row>
    <row r="151" s="2" customFormat="1" ht="22.2" customHeight="1">
      <c r="A151" s="38"/>
      <c r="B151" s="39"/>
      <c r="C151" s="263" t="s">
        <v>198</v>
      </c>
      <c r="D151" s="263" t="s">
        <v>192</v>
      </c>
      <c r="E151" s="264" t="s">
        <v>423</v>
      </c>
      <c r="F151" s="265" t="s">
        <v>424</v>
      </c>
      <c r="G151" s="266" t="s">
        <v>308</v>
      </c>
      <c r="H151" s="267">
        <v>8</v>
      </c>
      <c r="I151" s="268"/>
      <c r="J151" s="269">
        <f>ROUND(I151*H151,2)</f>
        <v>0</v>
      </c>
      <c r="K151" s="270"/>
      <c r="L151" s="271"/>
      <c r="M151" s="272" t="s">
        <v>1</v>
      </c>
      <c r="N151" s="273" t="s">
        <v>41</v>
      </c>
      <c r="O151" s="91"/>
      <c r="P151" s="237">
        <f>O151*H151</f>
        <v>0</v>
      </c>
      <c r="Q151" s="237">
        <v>0.505</v>
      </c>
      <c r="R151" s="237">
        <f>Q151*H151</f>
        <v>4.04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191</v>
      </c>
      <c r="AT151" s="239" t="s">
        <v>192</v>
      </c>
      <c r="AU151" s="239" t="s">
        <v>83</v>
      </c>
      <c r="AY151" s="17" t="s">
        <v>149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83</v>
      </c>
      <c r="BK151" s="240">
        <f>ROUND(I151*H151,2)</f>
        <v>0</v>
      </c>
      <c r="BL151" s="17" t="s">
        <v>106</v>
      </c>
      <c r="BM151" s="239" t="s">
        <v>425</v>
      </c>
    </row>
    <row r="152" s="14" customFormat="1">
      <c r="A152" s="14"/>
      <c r="B152" s="252"/>
      <c r="C152" s="253"/>
      <c r="D152" s="243" t="s">
        <v>154</v>
      </c>
      <c r="E152" s="254" t="s">
        <v>1</v>
      </c>
      <c r="F152" s="255" t="s">
        <v>191</v>
      </c>
      <c r="G152" s="253"/>
      <c r="H152" s="256">
        <v>8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2" t="s">
        <v>154</v>
      </c>
      <c r="AU152" s="262" t="s">
        <v>83</v>
      </c>
      <c r="AV152" s="14" t="s">
        <v>85</v>
      </c>
      <c r="AW152" s="14" t="s">
        <v>32</v>
      </c>
      <c r="AX152" s="14" t="s">
        <v>83</v>
      </c>
      <c r="AY152" s="262" t="s">
        <v>149</v>
      </c>
    </row>
    <row r="153" s="2" customFormat="1" ht="22.2" customHeight="1">
      <c r="A153" s="38"/>
      <c r="B153" s="39"/>
      <c r="C153" s="263" t="s">
        <v>205</v>
      </c>
      <c r="D153" s="263" t="s">
        <v>192</v>
      </c>
      <c r="E153" s="264" t="s">
        <v>426</v>
      </c>
      <c r="F153" s="265" t="s">
        <v>427</v>
      </c>
      <c r="G153" s="266" t="s">
        <v>308</v>
      </c>
      <c r="H153" s="267">
        <v>8</v>
      </c>
      <c r="I153" s="268"/>
      <c r="J153" s="269">
        <f>ROUND(I153*H153,2)</f>
        <v>0</v>
      </c>
      <c r="K153" s="270"/>
      <c r="L153" s="271"/>
      <c r="M153" s="272" t="s">
        <v>1</v>
      </c>
      <c r="N153" s="273" t="s">
        <v>41</v>
      </c>
      <c r="O153" s="91"/>
      <c r="P153" s="237">
        <f>O153*H153</f>
        <v>0</v>
      </c>
      <c r="Q153" s="237">
        <v>0.068000000000000005</v>
      </c>
      <c r="R153" s="237">
        <f>Q153*H153</f>
        <v>0.54400000000000004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191</v>
      </c>
      <c r="AT153" s="239" t="s">
        <v>192</v>
      </c>
      <c r="AU153" s="239" t="s">
        <v>83</v>
      </c>
      <c r="AY153" s="17" t="s">
        <v>149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83</v>
      </c>
      <c r="BK153" s="240">
        <f>ROUND(I153*H153,2)</f>
        <v>0</v>
      </c>
      <c r="BL153" s="17" t="s">
        <v>106</v>
      </c>
      <c r="BM153" s="239" t="s">
        <v>428</v>
      </c>
    </row>
    <row r="154" s="14" customFormat="1">
      <c r="A154" s="14"/>
      <c r="B154" s="252"/>
      <c r="C154" s="253"/>
      <c r="D154" s="243" t="s">
        <v>154</v>
      </c>
      <c r="E154" s="254" t="s">
        <v>1</v>
      </c>
      <c r="F154" s="255" t="s">
        <v>191</v>
      </c>
      <c r="G154" s="253"/>
      <c r="H154" s="256">
        <v>8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154</v>
      </c>
      <c r="AU154" s="262" t="s">
        <v>83</v>
      </c>
      <c r="AV154" s="14" t="s">
        <v>85</v>
      </c>
      <c r="AW154" s="14" t="s">
        <v>32</v>
      </c>
      <c r="AX154" s="14" t="s">
        <v>83</v>
      </c>
      <c r="AY154" s="262" t="s">
        <v>149</v>
      </c>
    </row>
    <row r="155" s="2" customFormat="1" ht="22.2" customHeight="1">
      <c r="A155" s="38"/>
      <c r="B155" s="39"/>
      <c r="C155" s="263" t="s">
        <v>211</v>
      </c>
      <c r="D155" s="263" t="s">
        <v>192</v>
      </c>
      <c r="E155" s="264" t="s">
        <v>429</v>
      </c>
      <c r="F155" s="265" t="s">
        <v>430</v>
      </c>
      <c r="G155" s="266" t="s">
        <v>308</v>
      </c>
      <c r="H155" s="267">
        <v>1</v>
      </c>
      <c r="I155" s="268"/>
      <c r="J155" s="269">
        <f>ROUND(I155*H155,2)</f>
        <v>0</v>
      </c>
      <c r="K155" s="270"/>
      <c r="L155" s="271"/>
      <c r="M155" s="272" t="s">
        <v>1</v>
      </c>
      <c r="N155" s="273" t="s">
        <v>41</v>
      </c>
      <c r="O155" s="91"/>
      <c r="P155" s="237">
        <f>O155*H155</f>
        <v>0</v>
      </c>
      <c r="Q155" s="237">
        <v>0.0028999999999999998</v>
      </c>
      <c r="R155" s="237">
        <f>Q155*H155</f>
        <v>0.0028999999999999998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191</v>
      </c>
      <c r="AT155" s="239" t="s">
        <v>192</v>
      </c>
      <c r="AU155" s="239" t="s">
        <v>83</v>
      </c>
      <c r="AY155" s="17" t="s">
        <v>149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83</v>
      </c>
      <c r="BK155" s="240">
        <f>ROUND(I155*H155,2)</f>
        <v>0</v>
      </c>
      <c r="BL155" s="17" t="s">
        <v>106</v>
      </c>
      <c r="BM155" s="239" t="s">
        <v>431</v>
      </c>
    </row>
    <row r="156" s="14" customFormat="1">
      <c r="A156" s="14"/>
      <c r="B156" s="252"/>
      <c r="C156" s="253"/>
      <c r="D156" s="243" t="s">
        <v>154</v>
      </c>
      <c r="E156" s="254" t="s">
        <v>1</v>
      </c>
      <c r="F156" s="255" t="s">
        <v>83</v>
      </c>
      <c r="G156" s="253"/>
      <c r="H156" s="256">
        <v>1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2" t="s">
        <v>154</v>
      </c>
      <c r="AU156" s="262" t="s">
        <v>83</v>
      </c>
      <c r="AV156" s="14" t="s">
        <v>85</v>
      </c>
      <c r="AW156" s="14" t="s">
        <v>32</v>
      </c>
      <c r="AX156" s="14" t="s">
        <v>83</v>
      </c>
      <c r="AY156" s="262" t="s">
        <v>149</v>
      </c>
    </row>
    <row r="157" s="13" customFormat="1">
      <c r="A157" s="13"/>
      <c r="B157" s="241"/>
      <c r="C157" s="242"/>
      <c r="D157" s="243" t="s">
        <v>154</v>
      </c>
      <c r="E157" s="244" t="s">
        <v>1</v>
      </c>
      <c r="F157" s="245" t="s">
        <v>432</v>
      </c>
      <c r="G157" s="242"/>
      <c r="H157" s="244" t="s">
        <v>1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154</v>
      </c>
      <c r="AU157" s="251" t="s">
        <v>83</v>
      </c>
      <c r="AV157" s="13" t="s">
        <v>83</v>
      </c>
      <c r="AW157" s="13" t="s">
        <v>32</v>
      </c>
      <c r="AX157" s="13" t="s">
        <v>76</v>
      </c>
      <c r="AY157" s="251" t="s">
        <v>149</v>
      </c>
    </row>
    <row r="158" s="2" customFormat="1" ht="22.2" customHeight="1">
      <c r="A158" s="38"/>
      <c r="B158" s="39"/>
      <c r="C158" s="263" t="s">
        <v>8</v>
      </c>
      <c r="D158" s="263" t="s">
        <v>192</v>
      </c>
      <c r="E158" s="264" t="s">
        <v>433</v>
      </c>
      <c r="F158" s="265" t="s">
        <v>434</v>
      </c>
      <c r="G158" s="266" t="s">
        <v>308</v>
      </c>
      <c r="H158" s="267">
        <v>8</v>
      </c>
      <c r="I158" s="268"/>
      <c r="J158" s="269">
        <f>ROUND(I158*H158,2)</f>
        <v>0</v>
      </c>
      <c r="K158" s="270"/>
      <c r="L158" s="271"/>
      <c r="M158" s="272" t="s">
        <v>1</v>
      </c>
      <c r="N158" s="273" t="s">
        <v>41</v>
      </c>
      <c r="O158" s="91"/>
      <c r="P158" s="237">
        <f>O158*H158</f>
        <v>0</v>
      </c>
      <c r="Q158" s="237">
        <v>0.002</v>
      </c>
      <c r="R158" s="237">
        <f>Q158*H158</f>
        <v>0.016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191</v>
      </c>
      <c r="AT158" s="239" t="s">
        <v>192</v>
      </c>
      <c r="AU158" s="239" t="s">
        <v>83</v>
      </c>
      <c r="AY158" s="17" t="s">
        <v>149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83</v>
      </c>
      <c r="BK158" s="240">
        <f>ROUND(I158*H158,2)</f>
        <v>0</v>
      </c>
      <c r="BL158" s="17" t="s">
        <v>106</v>
      </c>
      <c r="BM158" s="239" t="s">
        <v>435</v>
      </c>
    </row>
    <row r="159" s="14" customFormat="1">
      <c r="A159" s="14"/>
      <c r="B159" s="252"/>
      <c r="C159" s="253"/>
      <c r="D159" s="243" t="s">
        <v>154</v>
      </c>
      <c r="E159" s="254" t="s">
        <v>1</v>
      </c>
      <c r="F159" s="255" t="s">
        <v>191</v>
      </c>
      <c r="G159" s="253"/>
      <c r="H159" s="256">
        <v>8</v>
      </c>
      <c r="I159" s="257"/>
      <c r="J159" s="253"/>
      <c r="K159" s="253"/>
      <c r="L159" s="258"/>
      <c r="M159" s="259"/>
      <c r="N159" s="260"/>
      <c r="O159" s="260"/>
      <c r="P159" s="260"/>
      <c r="Q159" s="260"/>
      <c r="R159" s="260"/>
      <c r="S159" s="260"/>
      <c r="T159" s="26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2" t="s">
        <v>154</v>
      </c>
      <c r="AU159" s="262" t="s">
        <v>83</v>
      </c>
      <c r="AV159" s="14" t="s">
        <v>85</v>
      </c>
      <c r="AW159" s="14" t="s">
        <v>32</v>
      </c>
      <c r="AX159" s="14" t="s">
        <v>83</v>
      </c>
      <c r="AY159" s="262" t="s">
        <v>149</v>
      </c>
    </row>
    <row r="160" s="2" customFormat="1" ht="22.2" customHeight="1">
      <c r="A160" s="38"/>
      <c r="B160" s="39"/>
      <c r="C160" s="227" t="s">
        <v>222</v>
      </c>
      <c r="D160" s="227" t="s">
        <v>150</v>
      </c>
      <c r="E160" s="228" t="s">
        <v>436</v>
      </c>
      <c r="F160" s="229" t="s">
        <v>437</v>
      </c>
      <c r="G160" s="230" t="s">
        <v>308</v>
      </c>
      <c r="H160" s="231">
        <v>8</v>
      </c>
      <c r="I160" s="232"/>
      <c r="J160" s="233">
        <f>ROUND(I160*H160,2)</f>
        <v>0</v>
      </c>
      <c r="K160" s="234"/>
      <c r="L160" s="44"/>
      <c r="M160" s="235" t="s">
        <v>1</v>
      </c>
      <c r="N160" s="236" t="s">
        <v>41</v>
      </c>
      <c r="O160" s="91"/>
      <c r="P160" s="237">
        <f>O160*H160</f>
        <v>0</v>
      </c>
      <c r="Q160" s="237">
        <v>0.0070200000000000002</v>
      </c>
      <c r="R160" s="237">
        <f>Q160*H160</f>
        <v>0.056160000000000002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106</v>
      </c>
      <c r="AT160" s="239" t="s">
        <v>150</v>
      </c>
      <c r="AU160" s="239" t="s">
        <v>83</v>
      </c>
      <c r="AY160" s="17" t="s">
        <v>149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83</v>
      </c>
      <c r="BK160" s="240">
        <f>ROUND(I160*H160,2)</f>
        <v>0</v>
      </c>
      <c r="BL160" s="17" t="s">
        <v>106</v>
      </c>
      <c r="BM160" s="239" t="s">
        <v>438</v>
      </c>
    </row>
    <row r="161" s="13" customFormat="1">
      <c r="A161" s="13"/>
      <c r="B161" s="241"/>
      <c r="C161" s="242"/>
      <c r="D161" s="243" t="s">
        <v>154</v>
      </c>
      <c r="E161" s="244" t="s">
        <v>1</v>
      </c>
      <c r="F161" s="245" t="s">
        <v>439</v>
      </c>
      <c r="G161" s="242"/>
      <c r="H161" s="244" t="s">
        <v>1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154</v>
      </c>
      <c r="AU161" s="251" t="s">
        <v>83</v>
      </c>
      <c r="AV161" s="13" t="s">
        <v>83</v>
      </c>
      <c r="AW161" s="13" t="s">
        <v>32</v>
      </c>
      <c r="AX161" s="13" t="s">
        <v>76</v>
      </c>
      <c r="AY161" s="251" t="s">
        <v>149</v>
      </c>
    </row>
    <row r="162" s="14" customFormat="1">
      <c r="A162" s="14"/>
      <c r="B162" s="252"/>
      <c r="C162" s="253"/>
      <c r="D162" s="243" t="s">
        <v>154</v>
      </c>
      <c r="E162" s="254" t="s">
        <v>1</v>
      </c>
      <c r="F162" s="255" t="s">
        <v>191</v>
      </c>
      <c r="G162" s="253"/>
      <c r="H162" s="256">
        <v>8</v>
      </c>
      <c r="I162" s="257"/>
      <c r="J162" s="253"/>
      <c r="K162" s="253"/>
      <c r="L162" s="258"/>
      <c r="M162" s="259"/>
      <c r="N162" s="260"/>
      <c r="O162" s="260"/>
      <c r="P162" s="260"/>
      <c r="Q162" s="260"/>
      <c r="R162" s="260"/>
      <c r="S162" s="260"/>
      <c r="T162" s="26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2" t="s">
        <v>154</v>
      </c>
      <c r="AU162" s="262" t="s">
        <v>83</v>
      </c>
      <c r="AV162" s="14" t="s">
        <v>85</v>
      </c>
      <c r="AW162" s="14" t="s">
        <v>32</v>
      </c>
      <c r="AX162" s="14" t="s">
        <v>83</v>
      </c>
      <c r="AY162" s="262" t="s">
        <v>149</v>
      </c>
    </row>
    <row r="163" s="2" customFormat="1" ht="22.2" customHeight="1">
      <c r="A163" s="38"/>
      <c r="B163" s="39"/>
      <c r="C163" s="263" t="s">
        <v>227</v>
      </c>
      <c r="D163" s="263" t="s">
        <v>192</v>
      </c>
      <c r="E163" s="264" t="s">
        <v>440</v>
      </c>
      <c r="F163" s="265" t="s">
        <v>441</v>
      </c>
      <c r="G163" s="266" t="s">
        <v>308</v>
      </c>
      <c r="H163" s="267">
        <v>8</v>
      </c>
      <c r="I163" s="268"/>
      <c r="J163" s="269">
        <f>ROUND(I163*H163,2)</f>
        <v>0</v>
      </c>
      <c r="K163" s="270"/>
      <c r="L163" s="271"/>
      <c r="M163" s="272" t="s">
        <v>1</v>
      </c>
      <c r="N163" s="273" t="s">
        <v>41</v>
      </c>
      <c r="O163" s="91"/>
      <c r="P163" s="237">
        <f>O163*H163</f>
        <v>0</v>
      </c>
      <c r="Q163" s="237">
        <v>0.056000000000000001</v>
      </c>
      <c r="R163" s="237">
        <f>Q163*H163</f>
        <v>0.44800000000000001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191</v>
      </c>
      <c r="AT163" s="239" t="s">
        <v>192</v>
      </c>
      <c r="AU163" s="239" t="s">
        <v>83</v>
      </c>
      <c r="AY163" s="17" t="s">
        <v>149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83</v>
      </c>
      <c r="BK163" s="240">
        <f>ROUND(I163*H163,2)</f>
        <v>0</v>
      </c>
      <c r="BL163" s="17" t="s">
        <v>106</v>
      </c>
      <c r="BM163" s="239" t="s">
        <v>442</v>
      </c>
    </row>
    <row r="164" s="14" customFormat="1">
      <c r="A164" s="14"/>
      <c r="B164" s="252"/>
      <c r="C164" s="253"/>
      <c r="D164" s="243" t="s">
        <v>154</v>
      </c>
      <c r="E164" s="254" t="s">
        <v>1</v>
      </c>
      <c r="F164" s="255" t="s">
        <v>191</v>
      </c>
      <c r="G164" s="253"/>
      <c r="H164" s="256">
        <v>8</v>
      </c>
      <c r="I164" s="257"/>
      <c r="J164" s="253"/>
      <c r="K164" s="253"/>
      <c r="L164" s="258"/>
      <c r="M164" s="259"/>
      <c r="N164" s="260"/>
      <c r="O164" s="260"/>
      <c r="P164" s="260"/>
      <c r="Q164" s="260"/>
      <c r="R164" s="260"/>
      <c r="S164" s="260"/>
      <c r="T164" s="26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2" t="s">
        <v>154</v>
      </c>
      <c r="AU164" s="262" t="s">
        <v>83</v>
      </c>
      <c r="AV164" s="14" t="s">
        <v>85</v>
      </c>
      <c r="AW164" s="14" t="s">
        <v>32</v>
      </c>
      <c r="AX164" s="14" t="s">
        <v>83</v>
      </c>
      <c r="AY164" s="262" t="s">
        <v>149</v>
      </c>
    </row>
    <row r="165" s="13" customFormat="1">
      <c r="A165" s="13"/>
      <c r="B165" s="241"/>
      <c r="C165" s="242"/>
      <c r="D165" s="243" t="s">
        <v>154</v>
      </c>
      <c r="E165" s="244" t="s">
        <v>1</v>
      </c>
      <c r="F165" s="245" t="s">
        <v>443</v>
      </c>
      <c r="G165" s="242"/>
      <c r="H165" s="244" t="s">
        <v>1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154</v>
      </c>
      <c r="AU165" s="251" t="s">
        <v>83</v>
      </c>
      <c r="AV165" s="13" t="s">
        <v>83</v>
      </c>
      <c r="AW165" s="13" t="s">
        <v>32</v>
      </c>
      <c r="AX165" s="13" t="s">
        <v>76</v>
      </c>
      <c r="AY165" s="251" t="s">
        <v>149</v>
      </c>
    </row>
    <row r="166" s="2" customFormat="1" ht="22.2" customHeight="1">
      <c r="A166" s="38"/>
      <c r="B166" s="39"/>
      <c r="C166" s="227" t="s">
        <v>444</v>
      </c>
      <c r="D166" s="227" t="s">
        <v>150</v>
      </c>
      <c r="E166" s="228" t="s">
        <v>445</v>
      </c>
      <c r="F166" s="229" t="s">
        <v>446</v>
      </c>
      <c r="G166" s="230" t="s">
        <v>168</v>
      </c>
      <c r="H166" s="231">
        <v>10.24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41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106</v>
      </c>
      <c r="AT166" s="239" t="s">
        <v>150</v>
      </c>
      <c r="AU166" s="239" t="s">
        <v>83</v>
      </c>
      <c r="AY166" s="17" t="s">
        <v>149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83</v>
      </c>
      <c r="BK166" s="240">
        <f>ROUND(I166*H166,2)</f>
        <v>0</v>
      </c>
      <c r="BL166" s="17" t="s">
        <v>106</v>
      </c>
      <c r="BM166" s="239" t="s">
        <v>447</v>
      </c>
    </row>
    <row r="167" s="13" customFormat="1">
      <c r="A167" s="13"/>
      <c r="B167" s="241"/>
      <c r="C167" s="242"/>
      <c r="D167" s="243" t="s">
        <v>154</v>
      </c>
      <c r="E167" s="244" t="s">
        <v>1</v>
      </c>
      <c r="F167" s="245" t="s">
        <v>448</v>
      </c>
      <c r="G167" s="242"/>
      <c r="H167" s="244" t="s">
        <v>1</v>
      </c>
      <c r="I167" s="246"/>
      <c r="J167" s="242"/>
      <c r="K167" s="242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154</v>
      </c>
      <c r="AU167" s="251" t="s">
        <v>83</v>
      </c>
      <c r="AV167" s="13" t="s">
        <v>83</v>
      </c>
      <c r="AW167" s="13" t="s">
        <v>32</v>
      </c>
      <c r="AX167" s="13" t="s">
        <v>76</v>
      </c>
      <c r="AY167" s="251" t="s">
        <v>149</v>
      </c>
    </row>
    <row r="168" s="14" customFormat="1">
      <c r="A168" s="14"/>
      <c r="B168" s="252"/>
      <c r="C168" s="253"/>
      <c r="D168" s="243" t="s">
        <v>154</v>
      </c>
      <c r="E168" s="254" t="s">
        <v>1</v>
      </c>
      <c r="F168" s="255" t="s">
        <v>449</v>
      </c>
      <c r="G168" s="253"/>
      <c r="H168" s="256">
        <v>10.24</v>
      </c>
      <c r="I168" s="257"/>
      <c r="J168" s="253"/>
      <c r="K168" s="253"/>
      <c r="L168" s="258"/>
      <c r="M168" s="259"/>
      <c r="N168" s="260"/>
      <c r="O168" s="260"/>
      <c r="P168" s="260"/>
      <c r="Q168" s="260"/>
      <c r="R168" s="260"/>
      <c r="S168" s="260"/>
      <c r="T168" s="26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2" t="s">
        <v>154</v>
      </c>
      <c r="AU168" s="262" t="s">
        <v>83</v>
      </c>
      <c r="AV168" s="14" t="s">
        <v>85</v>
      </c>
      <c r="AW168" s="14" t="s">
        <v>32</v>
      </c>
      <c r="AX168" s="14" t="s">
        <v>83</v>
      </c>
      <c r="AY168" s="262" t="s">
        <v>149</v>
      </c>
    </row>
    <row r="169" s="12" customFormat="1" ht="22.8" customHeight="1">
      <c r="A169" s="12"/>
      <c r="B169" s="211"/>
      <c r="C169" s="212"/>
      <c r="D169" s="213" t="s">
        <v>75</v>
      </c>
      <c r="E169" s="225" t="s">
        <v>85</v>
      </c>
      <c r="F169" s="225" t="s">
        <v>450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SUM(P170:P172)</f>
        <v>0</v>
      </c>
      <c r="Q169" s="219"/>
      <c r="R169" s="220">
        <f>SUM(R170:R172)</f>
        <v>10.007479999999999</v>
      </c>
      <c r="S169" s="219"/>
      <c r="T169" s="221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83</v>
      </c>
      <c r="AT169" s="223" t="s">
        <v>75</v>
      </c>
      <c r="AU169" s="223" t="s">
        <v>83</v>
      </c>
      <c r="AY169" s="222" t="s">
        <v>149</v>
      </c>
      <c r="BK169" s="224">
        <f>SUM(BK170:BK172)</f>
        <v>0</v>
      </c>
    </row>
    <row r="170" s="2" customFormat="1" ht="22.2" customHeight="1">
      <c r="A170" s="38"/>
      <c r="B170" s="39"/>
      <c r="C170" s="227" t="s">
        <v>451</v>
      </c>
      <c r="D170" s="227" t="s">
        <v>150</v>
      </c>
      <c r="E170" s="228" t="s">
        <v>452</v>
      </c>
      <c r="F170" s="229" t="s">
        <v>453</v>
      </c>
      <c r="G170" s="230" t="s">
        <v>168</v>
      </c>
      <c r="H170" s="231">
        <v>4</v>
      </c>
      <c r="I170" s="232"/>
      <c r="J170" s="233">
        <f>ROUND(I170*H170,2)</f>
        <v>0</v>
      </c>
      <c r="K170" s="234"/>
      <c r="L170" s="44"/>
      <c r="M170" s="235" t="s">
        <v>1</v>
      </c>
      <c r="N170" s="236" t="s">
        <v>41</v>
      </c>
      <c r="O170" s="91"/>
      <c r="P170" s="237">
        <f>O170*H170</f>
        <v>0</v>
      </c>
      <c r="Q170" s="237">
        <v>2.5018699999999998</v>
      </c>
      <c r="R170" s="237">
        <f>Q170*H170</f>
        <v>10.007479999999999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106</v>
      </c>
      <c r="AT170" s="239" t="s">
        <v>150</v>
      </c>
      <c r="AU170" s="239" t="s">
        <v>85</v>
      </c>
      <c r="AY170" s="17" t="s">
        <v>149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83</v>
      </c>
      <c r="BK170" s="240">
        <f>ROUND(I170*H170,2)</f>
        <v>0</v>
      </c>
      <c r="BL170" s="17" t="s">
        <v>106</v>
      </c>
      <c r="BM170" s="239" t="s">
        <v>454</v>
      </c>
    </row>
    <row r="171" s="14" customFormat="1">
      <c r="A171" s="14"/>
      <c r="B171" s="252"/>
      <c r="C171" s="253"/>
      <c r="D171" s="243" t="s">
        <v>154</v>
      </c>
      <c r="E171" s="254" t="s">
        <v>1</v>
      </c>
      <c r="F171" s="255" t="s">
        <v>455</v>
      </c>
      <c r="G171" s="253"/>
      <c r="H171" s="256">
        <v>4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2" t="s">
        <v>154</v>
      </c>
      <c r="AU171" s="262" t="s">
        <v>85</v>
      </c>
      <c r="AV171" s="14" t="s">
        <v>85</v>
      </c>
      <c r="AW171" s="14" t="s">
        <v>32</v>
      </c>
      <c r="AX171" s="14" t="s">
        <v>83</v>
      </c>
      <c r="AY171" s="262" t="s">
        <v>149</v>
      </c>
    </row>
    <row r="172" s="13" customFormat="1">
      <c r="A172" s="13"/>
      <c r="B172" s="241"/>
      <c r="C172" s="242"/>
      <c r="D172" s="243" t="s">
        <v>154</v>
      </c>
      <c r="E172" s="244" t="s">
        <v>1</v>
      </c>
      <c r="F172" s="245" t="s">
        <v>456</v>
      </c>
      <c r="G172" s="242"/>
      <c r="H172" s="244" t="s">
        <v>1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154</v>
      </c>
      <c r="AU172" s="251" t="s">
        <v>85</v>
      </c>
      <c r="AV172" s="13" t="s">
        <v>83</v>
      </c>
      <c r="AW172" s="13" t="s">
        <v>32</v>
      </c>
      <c r="AX172" s="13" t="s">
        <v>76</v>
      </c>
      <c r="AY172" s="251" t="s">
        <v>149</v>
      </c>
    </row>
    <row r="173" s="12" customFormat="1" ht="22.8" customHeight="1">
      <c r="A173" s="12"/>
      <c r="B173" s="211"/>
      <c r="C173" s="212"/>
      <c r="D173" s="213" t="s">
        <v>75</v>
      </c>
      <c r="E173" s="225" t="s">
        <v>191</v>
      </c>
      <c r="F173" s="225" t="s">
        <v>457</v>
      </c>
      <c r="G173" s="212"/>
      <c r="H173" s="212"/>
      <c r="I173" s="215"/>
      <c r="J173" s="226">
        <f>BK173</f>
        <v>0</v>
      </c>
      <c r="K173" s="212"/>
      <c r="L173" s="217"/>
      <c r="M173" s="218"/>
      <c r="N173" s="219"/>
      <c r="O173" s="219"/>
      <c r="P173" s="220">
        <f>SUM(P174:P192)</f>
        <v>0</v>
      </c>
      <c r="Q173" s="219"/>
      <c r="R173" s="220">
        <f>SUM(R174:R192)</f>
        <v>1.9454670000000003</v>
      </c>
      <c r="S173" s="219"/>
      <c r="T173" s="221">
        <f>SUM(T174:T192)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83</v>
      </c>
      <c r="AT173" s="223" t="s">
        <v>75</v>
      </c>
      <c r="AU173" s="223" t="s">
        <v>83</v>
      </c>
      <c r="AY173" s="222" t="s">
        <v>149</v>
      </c>
      <c r="BK173" s="224">
        <f>SUM(BK174:BK192)</f>
        <v>0</v>
      </c>
    </row>
    <row r="174" s="2" customFormat="1" ht="22.2" customHeight="1">
      <c r="A174" s="38"/>
      <c r="B174" s="39"/>
      <c r="C174" s="227" t="s">
        <v>218</v>
      </c>
      <c r="D174" s="227" t="s">
        <v>150</v>
      </c>
      <c r="E174" s="228" t="s">
        <v>458</v>
      </c>
      <c r="F174" s="229" t="s">
        <v>459</v>
      </c>
      <c r="G174" s="230" t="s">
        <v>262</v>
      </c>
      <c r="H174" s="231">
        <v>8</v>
      </c>
      <c r="I174" s="232"/>
      <c r="J174" s="233">
        <f>ROUND(I174*H174,2)</f>
        <v>0</v>
      </c>
      <c r="K174" s="234"/>
      <c r="L174" s="44"/>
      <c r="M174" s="235" t="s">
        <v>1</v>
      </c>
      <c r="N174" s="236" t="s">
        <v>41</v>
      </c>
      <c r="O174" s="91"/>
      <c r="P174" s="237">
        <f>O174*H174</f>
        <v>0</v>
      </c>
      <c r="Q174" s="237">
        <v>1.0000000000000001E-05</v>
      </c>
      <c r="R174" s="237">
        <f>Q174*H174</f>
        <v>8.0000000000000007E-05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106</v>
      </c>
      <c r="AT174" s="239" t="s">
        <v>150</v>
      </c>
      <c r="AU174" s="239" t="s">
        <v>85</v>
      </c>
      <c r="AY174" s="17" t="s">
        <v>149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83</v>
      </c>
      <c r="BK174" s="240">
        <f>ROUND(I174*H174,2)</f>
        <v>0</v>
      </c>
      <c r="BL174" s="17" t="s">
        <v>106</v>
      </c>
      <c r="BM174" s="239" t="s">
        <v>460</v>
      </c>
    </row>
    <row r="175" s="14" customFormat="1">
      <c r="A175" s="14"/>
      <c r="B175" s="252"/>
      <c r="C175" s="253"/>
      <c r="D175" s="243" t="s">
        <v>154</v>
      </c>
      <c r="E175" s="254" t="s">
        <v>1</v>
      </c>
      <c r="F175" s="255" t="s">
        <v>191</v>
      </c>
      <c r="G175" s="253"/>
      <c r="H175" s="256">
        <v>8</v>
      </c>
      <c r="I175" s="257"/>
      <c r="J175" s="253"/>
      <c r="K175" s="253"/>
      <c r="L175" s="258"/>
      <c r="M175" s="259"/>
      <c r="N175" s="260"/>
      <c r="O175" s="260"/>
      <c r="P175" s="260"/>
      <c r="Q175" s="260"/>
      <c r="R175" s="260"/>
      <c r="S175" s="260"/>
      <c r="T175" s="26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2" t="s">
        <v>154</v>
      </c>
      <c r="AU175" s="262" t="s">
        <v>85</v>
      </c>
      <c r="AV175" s="14" t="s">
        <v>85</v>
      </c>
      <c r="AW175" s="14" t="s">
        <v>32</v>
      </c>
      <c r="AX175" s="14" t="s">
        <v>83</v>
      </c>
      <c r="AY175" s="262" t="s">
        <v>149</v>
      </c>
    </row>
    <row r="176" s="13" customFormat="1">
      <c r="A176" s="13"/>
      <c r="B176" s="241"/>
      <c r="C176" s="242"/>
      <c r="D176" s="243" t="s">
        <v>154</v>
      </c>
      <c r="E176" s="244" t="s">
        <v>1</v>
      </c>
      <c r="F176" s="245" t="s">
        <v>461</v>
      </c>
      <c r="G176" s="242"/>
      <c r="H176" s="244" t="s">
        <v>1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154</v>
      </c>
      <c r="AU176" s="251" t="s">
        <v>85</v>
      </c>
      <c r="AV176" s="13" t="s">
        <v>83</v>
      </c>
      <c r="AW176" s="13" t="s">
        <v>32</v>
      </c>
      <c r="AX176" s="13" t="s">
        <v>76</v>
      </c>
      <c r="AY176" s="251" t="s">
        <v>149</v>
      </c>
    </row>
    <row r="177" s="2" customFormat="1" ht="22.2" customHeight="1">
      <c r="A177" s="38"/>
      <c r="B177" s="39"/>
      <c r="C177" s="263" t="s">
        <v>462</v>
      </c>
      <c r="D177" s="263" t="s">
        <v>192</v>
      </c>
      <c r="E177" s="264" t="s">
        <v>463</v>
      </c>
      <c r="F177" s="265" t="s">
        <v>464</v>
      </c>
      <c r="G177" s="266" t="s">
        <v>262</v>
      </c>
      <c r="H177" s="267">
        <v>8.1199999999999992</v>
      </c>
      <c r="I177" s="268"/>
      <c r="J177" s="269">
        <f>ROUND(I177*H177,2)</f>
        <v>0</v>
      </c>
      <c r="K177" s="270"/>
      <c r="L177" s="271"/>
      <c r="M177" s="272" t="s">
        <v>1</v>
      </c>
      <c r="N177" s="273" t="s">
        <v>41</v>
      </c>
      <c r="O177" s="91"/>
      <c r="P177" s="237">
        <f>O177*H177</f>
        <v>0</v>
      </c>
      <c r="Q177" s="237">
        <v>0.0035999999999999999</v>
      </c>
      <c r="R177" s="237">
        <f>Q177*H177</f>
        <v>0.029231999999999998</v>
      </c>
      <c r="S177" s="237">
        <v>0</v>
      </c>
      <c r="T177" s="23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9" t="s">
        <v>191</v>
      </c>
      <c r="AT177" s="239" t="s">
        <v>192</v>
      </c>
      <c r="AU177" s="239" t="s">
        <v>85</v>
      </c>
      <c r="AY177" s="17" t="s">
        <v>149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7" t="s">
        <v>83</v>
      </c>
      <c r="BK177" s="240">
        <f>ROUND(I177*H177,2)</f>
        <v>0</v>
      </c>
      <c r="BL177" s="17" t="s">
        <v>106</v>
      </c>
      <c r="BM177" s="239" t="s">
        <v>465</v>
      </c>
    </row>
    <row r="178" s="14" customFormat="1">
      <c r="A178" s="14"/>
      <c r="B178" s="252"/>
      <c r="C178" s="253"/>
      <c r="D178" s="243" t="s">
        <v>154</v>
      </c>
      <c r="E178" s="253"/>
      <c r="F178" s="255" t="s">
        <v>466</v>
      </c>
      <c r="G178" s="253"/>
      <c r="H178" s="256">
        <v>8.1199999999999992</v>
      </c>
      <c r="I178" s="257"/>
      <c r="J178" s="253"/>
      <c r="K178" s="253"/>
      <c r="L178" s="258"/>
      <c r="M178" s="259"/>
      <c r="N178" s="260"/>
      <c r="O178" s="260"/>
      <c r="P178" s="260"/>
      <c r="Q178" s="260"/>
      <c r="R178" s="260"/>
      <c r="S178" s="260"/>
      <c r="T178" s="26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2" t="s">
        <v>154</v>
      </c>
      <c r="AU178" s="262" t="s">
        <v>85</v>
      </c>
      <c r="AV178" s="14" t="s">
        <v>85</v>
      </c>
      <c r="AW178" s="14" t="s">
        <v>4</v>
      </c>
      <c r="AX178" s="14" t="s">
        <v>83</v>
      </c>
      <c r="AY178" s="262" t="s">
        <v>149</v>
      </c>
    </row>
    <row r="179" s="2" customFormat="1" ht="14.4" customHeight="1">
      <c r="A179" s="38"/>
      <c r="B179" s="39"/>
      <c r="C179" s="263" t="s">
        <v>467</v>
      </c>
      <c r="D179" s="263" t="s">
        <v>192</v>
      </c>
      <c r="E179" s="264" t="s">
        <v>468</v>
      </c>
      <c r="F179" s="265" t="s">
        <v>469</v>
      </c>
      <c r="G179" s="266" t="s">
        <v>262</v>
      </c>
      <c r="H179" s="267">
        <v>240.55000000000001</v>
      </c>
      <c r="I179" s="268"/>
      <c r="J179" s="269">
        <f>ROUND(I179*H179,2)</f>
        <v>0</v>
      </c>
      <c r="K179" s="270"/>
      <c r="L179" s="271"/>
      <c r="M179" s="272" t="s">
        <v>1</v>
      </c>
      <c r="N179" s="273" t="s">
        <v>41</v>
      </c>
      <c r="O179" s="91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9" t="s">
        <v>191</v>
      </c>
      <c r="AT179" s="239" t="s">
        <v>192</v>
      </c>
      <c r="AU179" s="239" t="s">
        <v>85</v>
      </c>
      <c r="AY179" s="17" t="s">
        <v>149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7" t="s">
        <v>83</v>
      </c>
      <c r="BK179" s="240">
        <f>ROUND(I179*H179,2)</f>
        <v>0</v>
      </c>
      <c r="BL179" s="17" t="s">
        <v>106</v>
      </c>
      <c r="BM179" s="239" t="s">
        <v>470</v>
      </c>
    </row>
    <row r="180" s="13" customFormat="1">
      <c r="A180" s="13"/>
      <c r="B180" s="241"/>
      <c r="C180" s="242"/>
      <c r="D180" s="243" t="s">
        <v>154</v>
      </c>
      <c r="E180" s="244" t="s">
        <v>1</v>
      </c>
      <c r="F180" s="245" t="s">
        <v>471</v>
      </c>
      <c r="G180" s="242"/>
      <c r="H180" s="244" t="s">
        <v>1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154</v>
      </c>
      <c r="AU180" s="251" t="s">
        <v>85</v>
      </c>
      <c r="AV180" s="13" t="s">
        <v>83</v>
      </c>
      <c r="AW180" s="13" t="s">
        <v>32</v>
      </c>
      <c r="AX180" s="13" t="s">
        <v>76</v>
      </c>
      <c r="AY180" s="251" t="s">
        <v>149</v>
      </c>
    </row>
    <row r="181" s="14" customFormat="1">
      <c r="A181" s="14"/>
      <c r="B181" s="252"/>
      <c r="C181" s="253"/>
      <c r="D181" s="243" t="s">
        <v>154</v>
      </c>
      <c r="E181" s="254" t="s">
        <v>1</v>
      </c>
      <c r="F181" s="255" t="s">
        <v>472</v>
      </c>
      <c r="G181" s="253"/>
      <c r="H181" s="256">
        <v>240.55000000000001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154</v>
      </c>
      <c r="AU181" s="262" t="s">
        <v>85</v>
      </c>
      <c r="AV181" s="14" t="s">
        <v>85</v>
      </c>
      <c r="AW181" s="14" t="s">
        <v>32</v>
      </c>
      <c r="AX181" s="14" t="s">
        <v>83</v>
      </c>
      <c r="AY181" s="262" t="s">
        <v>149</v>
      </c>
    </row>
    <row r="182" s="2" customFormat="1" ht="22.2" customHeight="1">
      <c r="A182" s="38"/>
      <c r="B182" s="39"/>
      <c r="C182" s="227" t="s">
        <v>473</v>
      </c>
      <c r="D182" s="227" t="s">
        <v>150</v>
      </c>
      <c r="E182" s="228" t="s">
        <v>474</v>
      </c>
      <c r="F182" s="229" t="s">
        <v>475</v>
      </c>
      <c r="G182" s="230" t="s">
        <v>262</v>
      </c>
      <c r="H182" s="231">
        <v>232.55000000000001</v>
      </c>
      <c r="I182" s="232"/>
      <c r="J182" s="233">
        <f>ROUND(I182*H182,2)</f>
        <v>0</v>
      </c>
      <c r="K182" s="234"/>
      <c r="L182" s="44"/>
      <c r="M182" s="235" t="s">
        <v>1</v>
      </c>
      <c r="N182" s="236" t="s">
        <v>41</v>
      </c>
      <c r="O182" s="91"/>
      <c r="P182" s="237">
        <f>O182*H182</f>
        <v>0</v>
      </c>
      <c r="Q182" s="237">
        <v>2.0000000000000002E-05</v>
      </c>
      <c r="R182" s="237">
        <f>Q182*H182</f>
        <v>0.0046510000000000006</v>
      </c>
      <c r="S182" s="237">
        <v>0</v>
      </c>
      <c r="T182" s="23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9" t="s">
        <v>106</v>
      </c>
      <c r="AT182" s="239" t="s">
        <v>150</v>
      </c>
      <c r="AU182" s="239" t="s">
        <v>85</v>
      </c>
      <c r="AY182" s="17" t="s">
        <v>149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7" t="s">
        <v>83</v>
      </c>
      <c r="BK182" s="240">
        <f>ROUND(I182*H182,2)</f>
        <v>0</v>
      </c>
      <c r="BL182" s="17" t="s">
        <v>106</v>
      </c>
      <c r="BM182" s="239" t="s">
        <v>476</v>
      </c>
    </row>
    <row r="183" s="14" customFormat="1">
      <c r="A183" s="14"/>
      <c r="B183" s="252"/>
      <c r="C183" s="253"/>
      <c r="D183" s="243" t="s">
        <v>154</v>
      </c>
      <c r="E183" s="254" t="s">
        <v>1</v>
      </c>
      <c r="F183" s="255" t="s">
        <v>477</v>
      </c>
      <c r="G183" s="253"/>
      <c r="H183" s="256">
        <v>232.55000000000001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154</v>
      </c>
      <c r="AU183" s="262" t="s">
        <v>85</v>
      </c>
      <c r="AV183" s="14" t="s">
        <v>85</v>
      </c>
      <c r="AW183" s="14" t="s">
        <v>32</v>
      </c>
      <c r="AX183" s="14" t="s">
        <v>83</v>
      </c>
      <c r="AY183" s="262" t="s">
        <v>149</v>
      </c>
    </row>
    <row r="184" s="2" customFormat="1" ht="22.2" customHeight="1">
      <c r="A184" s="38"/>
      <c r="B184" s="39"/>
      <c r="C184" s="263" t="s">
        <v>7</v>
      </c>
      <c r="D184" s="263" t="s">
        <v>192</v>
      </c>
      <c r="E184" s="264" t="s">
        <v>478</v>
      </c>
      <c r="F184" s="265" t="s">
        <v>479</v>
      </c>
      <c r="G184" s="266" t="s">
        <v>262</v>
      </c>
      <c r="H184" s="267">
        <v>236.03800000000001</v>
      </c>
      <c r="I184" s="268"/>
      <c r="J184" s="269">
        <f>ROUND(I184*H184,2)</f>
        <v>0</v>
      </c>
      <c r="K184" s="270"/>
      <c r="L184" s="271"/>
      <c r="M184" s="272" t="s">
        <v>1</v>
      </c>
      <c r="N184" s="273" t="s">
        <v>41</v>
      </c>
      <c r="O184" s="91"/>
      <c r="P184" s="237">
        <f>O184*H184</f>
        <v>0</v>
      </c>
      <c r="Q184" s="237">
        <v>0.0080000000000000002</v>
      </c>
      <c r="R184" s="237">
        <f>Q184*H184</f>
        <v>1.8883040000000002</v>
      </c>
      <c r="S184" s="237">
        <v>0</v>
      </c>
      <c r="T184" s="23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9" t="s">
        <v>191</v>
      </c>
      <c r="AT184" s="239" t="s">
        <v>192</v>
      </c>
      <c r="AU184" s="239" t="s">
        <v>85</v>
      </c>
      <c r="AY184" s="17" t="s">
        <v>149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7" t="s">
        <v>83</v>
      </c>
      <c r="BK184" s="240">
        <f>ROUND(I184*H184,2)</f>
        <v>0</v>
      </c>
      <c r="BL184" s="17" t="s">
        <v>106</v>
      </c>
      <c r="BM184" s="239" t="s">
        <v>480</v>
      </c>
    </row>
    <row r="185" s="14" customFormat="1">
      <c r="A185" s="14"/>
      <c r="B185" s="252"/>
      <c r="C185" s="253"/>
      <c r="D185" s="243" t="s">
        <v>154</v>
      </c>
      <c r="E185" s="253"/>
      <c r="F185" s="255" t="s">
        <v>481</v>
      </c>
      <c r="G185" s="253"/>
      <c r="H185" s="256">
        <v>236.03800000000001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2" t="s">
        <v>154</v>
      </c>
      <c r="AU185" s="262" t="s">
        <v>85</v>
      </c>
      <c r="AV185" s="14" t="s">
        <v>85</v>
      </c>
      <c r="AW185" s="14" t="s">
        <v>4</v>
      </c>
      <c r="AX185" s="14" t="s">
        <v>83</v>
      </c>
      <c r="AY185" s="262" t="s">
        <v>149</v>
      </c>
    </row>
    <row r="186" s="2" customFormat="1" ht="30" customHeight="1">
      <c r="A186" s="38"/>
      <c r="B186" s="39"/>
      <c r="C186" s="227" t="s">
        <v>482</v>
      </c>
      <c r="D186" s="227" t="s">
        <v>150</v>
      </c>
      <c r="E186" s="228" t="s">
        <v>483</v>
      </c>
      <c r="F186" s="229" t="s">
        <v>484</v>
      </c>
      <c r="G186" s="230" t="s">
        <v>308</v>
      </c>
      <c r="H186" s="231">
        <v>4</v>
      </c>
      <c r="I186" s="232"/>
      <c r="J186" s="233">
        <f>ROUND(I186*H186,2)</f>
        <v>0</v>
      </c>
      <c r="K186" s="234"/>
      <c r="L186" s="44"/>
      <c r="M186" s="235" t="s">
        <v>1</v>
      </c>
      <c r="N186" s="236" t="s">
        <v>41</v>
      </c>
      <c r="O186" s="91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9" t="s">
        <v>106</v>
      </c>
      <c r="AT186" s="239" t="s">
        <v>150</v>
      </c>
      <c r="AU186" s="239" t="s">
        <v>85</v>
      </c>
      <c r="AY186" s="17" t="s">
        <v>149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7" t="s">
        <v>83</v>
      </c>
      <c r="BK186" s="240">
        <f>ROUND(I186*H186,2)</f>
        <v>0</v>
      </c>
      <c r="BL186" s="17" t="s">
        <v>106</v>
      </c>
      <c r="BM186" s="239" t="s">
        <v>485</v>
      </c>
    </row>
    <row r="187" s="2" customFormat="1" ht="14.4" customHeight="1">
      <c r="A187" s="38"/>
      <c r="B187" s="39"/>
      <c r="C187" s="263" t="s">
        <v>486</v>
      </c>
      <c r="D187" s="263" t="s">
        <v>192</v>
      </c>
      <c r="E187" s="264" t="s">
        <v>487</v>
      </c>
      <c r="F187" s="265" t="s">
        <v>488</v>
      </c>
      <c r="G187" s="266" t="s">
        <v>308</v>
      </c>
      <c r="H187" s="267">
        <v>4</v>
      </c>
      <c r="I187" s="268"/>
      <c r="J187" s="269">
        <f>ROUND(I187*H187,2)</f>
        <v>0</v>
      </c>
      <c r="K187" s="270"/>
      <c r="L187" s="271"/>
      <c r="M187" s="272" t="s">
        <v>1</v>
      </c>
      <c r="N187" s="273" t="s">
        <v>41</v>
      </c>
      <c r="O187" s="91"/>
      <c r="P187" s="237">
        <f>O187*H187</f>
        <v>0</v>
      </c>
      <c r="Q187" s="237">
        <v>0.00080000000000000004</v>
      </c>
      <c r="R187" s="237">
        <f>Q187*H187</f>
        <v>0.0032000000000000002</v>
      </c>
      <c r="S187" s="237">
        <v>0</v>
      </c>
      <c r="T187" s="23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9" t="s">
        <v>191</v>
      </c>
      <c r="AT187" s="239" t="s">
        <v>192</v>
      </c>
      <c r="AU187" s="239" t="s">
        <v>85</v>
      </c>
      <c r="AY187" s="17" t="s">
        <v>149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7" t="s">
        <v>83</v>
      </c>
      <c r="BK187" s="240">
        <f>ROUND(I187*H187,2)</f>
        <v>0</v>
      </c>
      <c r="BL187" s="17" t="s">
        <v>106</v>
      </c>
      <c r="BM187" s="239" t="s">
        <v>489</v>
      </c>
    </row>
    <row r="188" s="2" customFormat="1" ht="22.2" customHeight="1">
      <c r="A188" s="38"/>
      <c r="B188" s="39"/>
      <c r="C188" s="227" t="s">
        <v>490</v>
      </c>
      <c r="D188" s="227" t="s">
        <v>150</v>
      </c>
      <c r="E188" s="228" t="s">
        <v>491</v>
      </c>
      <c r="F188" s="229" t="s">
        <v>492</v>
      </c>
      <c r="G188" s="230" t="s">
        <v>308</v>
      </c>
      <c r="H188" s="231">
        <v>4</v>
      </c>
      <c r="I188" s="232"/>
      <c r="J188" s="233">
        <f>ROUND(I188*H188,2)</f>
        <v>0</v>
      </c>
      <c r="K188" s="234"/>
      <c r="L188" s="44"/>
      <c r="M188" s="235" t="s">
        <v>1</v>
      </c>
      <c r="N188" s="236" t="s">
        <v>41</v>
      </c>
      <c r="O188" s="91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106</v>
      </c>
      <c r="AT188" s="239" t="s">
        <v>150</v>
      </c>
      <c r="AU188" s="239" t="s">
        <v>85</v>
      </c>
      <c r="AY188" s="17" t="s">
        <v>149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7" t="s">
        <v>83</v>
      </c>
      <c r="BK188" s="240">
        <f>ROUND(I188*H188,2)</f>
        <v>0</v>
      </c>
      <c r="BL188" s="17" t="s">
        <v>106</v>
      </c>
      <c r="BM188" s="239" t="s">
        <v>493</v>
      </c>
    </row>
    <row r="189" s="2" customFormat="1" ht="14.4" customHeight="1">
      <c r="A189" s="38"/>
      <c r="B189" s="39"/>
      <c r="C189" s="263" t="s">
        <v>494</v>
      </c>
      <c r="D189" s="263" t="s">
        <v>192</v>
      </c>
      <c r="E189" s="264" t="s">
        <v>495</v>
      </c>
      <c r="F189" s="265" t="s">
        <v>496</v>
      </c>
      <c r="G189" s="266" t="s">
        <v>308</v>
      </c>
      <c r="H189" s="267">
        <v>4</v>
      </c>
      <c r="I189" s="268"/>
      <c r="J189" s="269">
        <f>ROUND(I189*H189,2)</f>
        <v>0</v>
      </c>
      <c r="K189" s="270"/>
      <c r="L189" s="271"/>
      <c r="M189" s="272" t="s">
        <v>1</v>
      </c>
      <c r="N189" s="273" t="s">
        <v>41</v>
      </c>
      <c r="O189" s="91"/>
      <c r="P189" s="237">
        <f>O189*H189</f>
        <v>0</v>
      </c>
      <c r="Q189" s="237">
        <v>0.0050000000000000001</v>
      </c>
      <c r="R189" s="237">
        <f>Q189*H189</f>
        <v>0.02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191</v>
      </c>
      <c r="AT189" s="239" t="s">
        <v>192</v>
      </c>
      <c r="AU189" s="239" t="s">
        <v>85</v>
      </c>
      <c r="AY189" s="17" t="s">
        <v>149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7" t="s">
        <v>83</v>
      </c>
      <c r="BK189" s="240">
        <f>ROUND(I189*H189,2)</f>
        <v>0</v>
      </c>
      <c r="BL189" s="17" t="s">
        <v>106</v>
      </c>
      <c r="BM189" s="239" t="s">
        <v>497</v>
      </c>
    </row>
    <row r="190" s="2" customFormat="1" ht="14.4" customHeight="1">
      <c r="A190" s="38"/>
      <c r="B190" s="39"/>
      <c r="C190" s="227" t="s">
        <v>498</v>
      </c>
      <c r="D190" s="227" t="s">
        <v>150</v>
      </c>
      <c r="E190" s="228" t="s">
        <v>499</v>
      </c>
      <c r="F190" s="229" t="s">
        <v>500</v>
      </c>
      <c r="G190" s="230" t="s">
        <v>262</v>
      </c>
      <c r="H190" s="231">
        <v>240.55000000000001</v>
      </c>
      <c r="I190" s="232"/>
      <c r="J190" s="233">
        <f>ROUND(I190*H190,2)</f>
        <v>0</v>
      </c>
      <c r="K190" s="234"/>
      <c r="L190" s="44"/>
      <c r="M190" s="235" t="s">
        <v>1</v>
      </c>
      <c r="N190" s="236" t="s">
        <v>41</v>
      </c>
      <c r="O190" s="91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9" t="s">
        <v>106</v>
      </c>
      <c r="AT190" s="239" t="s">
        <v>150</v>
      </c>
      <c r="AU190" s="239" t="s">
        <v>85</v>
      </c>
      <c r="AY190" s="17" t="s">
        <v>149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7" t="s">
        <v>83</v>
      </c>
      <c r="BK190" s="240">
        <f>ROUND(I190*H190,2)</f>
        <v>0</v>
      </c>
      <c r="BL190" s="17" t="s">
        <v>106</v>
      </c>
      <c r="BM190" s="239" t="s">
        <v>501</v>
      </c>
    </row>
    <row r="191" s="13" customFormat="1">
      <c r="A191" s="13"/>
      <c r="B191" s="241"/>
      <c r="C191" s="242"/>
      <c r="D191" s="243" t="s">
        <v>154</v>
      </c>
      <c r="E191" s="244" t="s">
        <v>1</v>
      </c>
      <c r="F191" s="245" t="s">
        <v>502</v>
      </c>
      <c r="G191" s="242"/>
      <c r="H191" s="244" t="s">
        <v>1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154</v>
      </c>
      <c r="AU191" s="251" t="s">
        <v>85</v>
      </c>
      <c r="AV191" s="13" t="s">
        <v>83</v>
      </c>
      <c r="AW191" s="13" t="s">
        <v>32</v>
      </c>
      <c r="AX191" s="13" t="s">
        <v>76</v>
      </c>
      <c r="AY191" s="251" t="s">
        <v>149</v>
      </c>
    </row>
    <row r="192" s="14" customFormat="1">
      <c r="A192" s="14"/>
      <c r="B192" s="252"/>
      <c r="C192" s="253"/>
      <c r="D192" s="243" t="s">
        <v>154</v>
      </c>
      <c r="E192" s="254" t="s">
        <v>1</v>
      </c>
      <c r="F192" s="255" t="s">
        <v>472</v>
      </c>
      <c r="G192" s="253"/>
      <c r="H192" s="256">
        <v>240.55000000000001</v>
      </c>
      <c r="I192" s="257"/>
      <c r="J192" s="253"/>
      <c r="K192" s="253"/>
      <c r="L192" s="258"/>
      <c r="M192" s="259"/>
      <c r="N192" s="260"/>
      <c r="O192" s="260"/>
      <c r="P192" s="260"/>
      <c r="Q192" s="260"/>
      <c r="R192" s="260"/>
      <c r="S192" s="260"/>
      <c r="T192" s="26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2" t="s">
        <v>154</v>
      </c>
      <c r="AU192" s="262" t="s">
        <v>85</v>
      </c>
      <c r="AV192" s="14" t="s">
        <v>85</v>
      </c>
      <c r="AW192" s="14" t="s">
        <v>32</v>
      </c>
      <c r="AX192" s="14" t="s">
        <v>83</v>
      </c>
      <c r="AY192" s="262" t="s">
        <v>149</v>
      </c>
    </row>
    <row r="193" s="12" customFormat="1" ht="22.8" customHeight="1">
      <c r="A193" s="12"/>
      <c r="B193" s="211"/>
      <c r="C193" s="212"/>
      <c r="D193" s="213" t="s">
        <v>75</v>
      </c>
      <c r="E193" s="225" t="s">
        <v>198</v>
      </c>
      <c r="F193" s="225" t="s">
        <v>305</v>
      </c>
      <c r="G193" s="212"/>
      <c r="H193" s="212"/>
      <c r="I193" s="215"/>
      <c r="J193" s="226">
        <f>BK193</f>
        <v>0</v>
      </c>
      <c r="K193" s="212"/>
      <c r="L193" s="217"/>
      <c r="M193" s="218"/>
      <c r="N193" s="219"/>
      <c r="O193" s="219"/>
      <c r="P193" s="220">
        <f>P194+SUM(P195:P198)</f>
        <v>0</v>
      </c>
      <c r="Q193" s="219"/>
      <c r="R193" s="220">
        <f>R194+SUM(R195:R198)</f>
        <v>2.3425600000000002</v>
      </c>
      <c r="S193" s="219"/>
      <c r="T193" s="221">
        <f>T194+SUM(T195:T198)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2" t="s">
        <v>83</v>
      </c>
      <c r="AT193" s="223" t="s">
        <v>75</v>
      </c>
      <c r="AU193" s="223" t="s">
        <v>83</v>
      </c>
      <c r="AY193" s="222" t="s">
        <v>149</v>
      </c>
      <c r="BK193" s="224">
        <f>BK194+SUM(BK195:BK198)</f>
        <v>0</v>
      </c>
    </row>
    <row r="194" s="2" customFormat="1" ht="30" customHeight="1">
      <c r="A194" s="38"/>
      <c r="B194" s="39"/>
      <c r="C194" s="227" t="s">
        <v>503</v>
      </c>
      <c r="D194" s="227" t="s">
        <v>150</v>
      </c>
      <c r="E194" s="228" t="s">
        <v>504</v>
      </c>
      <c r="F194" s="229" t="s">
        <v>505</v>
      </c>
      <c r="G194" s="230" t="s">
        <v>308</v>
      </c>
      <c r="H194" s="231">
        <v>4</v>
      </c>
      <c r="I194" s="232"/>
      <c r="J194" s="233">
        <f>ROUND(I194*H194,2)</f>
        <v>0</v>
      </c>
      <c r="K194" s="234"/>
      <c r="L194" s="44"/>
      <c r="M194" s="235" t="s">
        <v>1</v>
      </c>
      <c r="N194" s="236" t="s">
        <v>41</v>
      </c>
      <c r="O194" s="91"/>
      <c r="P194" s="237">
        <f>O194*H194</f>
        <v>0</v>
      </c>
      <c r="Q194" s="237">
        <v>0.37164000000000003</v>
      </c>
      <c r="R194" s="237">
        <f>Q194*H194</f>
        <v>1.4865600000000001</v>
      </c>
      <c r="S194" s="237">
        <v>0</v>
      </c>
      <c r="T194" s="23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9" t="s">
        <v>106</v>
      </c>
      <c r="AT194" s="239" t="s">
        <v>150</v>
      </c>
      <c r="AU194" s="239" t="s">
        <v>85</v>
      </c>
      <c r="AY194" s="17" t="s">
        <v>149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7" t="s">
        <v>83</v>
      </c>
      <c r="BK194" s="240">
        <f>ROUND(I194*H194,2)</f>
        <v>0</v>
      </c>
      <c r="BL194" s="17" t="s">
        <v>106</v>
      </c>
      <c r="BM194" s="239" t="s">
        <v>506</v>
      </c>
    </row>
    <row r="195" s="14" customFormat="1">
      <c r="A195" s="14"/>
      <c r="B195" s="252"/>
      <c r="C195" s="253"/>
      <c r="D195" s="243" t="s">
        <v>154</v>
      </c>
      <c r="E195" s="254" t="s">
        <v>1</v>
      </c>
      <c r="F195" s="255" t="s">
        <v>106</v>
      </c>
      <c r="G195" s="253"/>
      <c r="H195" s="256">
        <v>4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154</v>
      </c>
      <c r="AU195" s="262" t="s">
        <v>85</v>
      </c>
      <c r="AV195" s="14" t="s">
        <v>85</v>
      </c>
      <c r="AW195" s="14" t="s">
        <v>32</v>
      </c>
      <c r="AX195" s="14" t="s">
        <v>83</v>
      </c>
      <c r="AY195" s="262" t="s">
        <v>149</v>
      </c>
    </row>
    <row r="196" s="13" customFormat="1">
      <c r="A196" s="13"/>
      <c r="B196" s="241"/>
      <c r="C196" s="242"/>
      <c r="D196" s="243" t="s">
        <v>154</v>
      </c>
      <c r="E196" s="244" t="s">
        <v>1</v>
      </c>
      <c r="F196" s="245" t="s">
        <v>507</v>
      </c>
      <c r="G196" s="242"/>
      <c r="H196" s="244" t="s">
        <v>1</v>
      </c>
      <c r="I196" s="246"/>
      <c r="J196" s="242"/>
      <c r="K196" s="242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154</v>
      </c>
      <c r="AU196" s="251" t="s">
        <v>85</v>
      </c>
      <c r="AV196" s="13" t="s">
        <v>83</v>
      </c>
      <c r="AW196" s="13" t="s">
        <v>32</v>
      </c>
      <c r="AX196" s="13" t="s">
        <v>76</v>
      </c>
      <c r="AY196" s="251" t="s">
        <v>149</v>
      </c>
    </row>
    <row r="197" s="2" customFormat="1" ht="34.8" customHeight="1">
      <c r="A197" s="38"/>
      <c r="B197" s="39"/>
      <c r="C197" s="263" t="s">
        <v>508</v>
      </c>
      <c r="D197" s="263" t="s">
        <v>192</v>
      </c>
      <c r="E197" s="264" t="s">
        <v>509</v>
      </c>
      <c r="F197" s="265" t="s">
        <v>510</v>
      </c>
      <c r="G197" s="266" t="s">
        <v>308</v>
      </c>
      <c r="H197" s="267">
        <v>4</v>
      </c>
      <c r="I197" s="268"/>
      <c r="J197" s="269">
        <f>ROUND(I197*H197,2)</f>
        <v>0</v>
      </c>
      <c r="K197" s="270"/>
      <c r="L197" s="271"/>
      <c r="M197" s="272" t="s">
        <v>1</v>
      </c>
      <c r="N197" s="273" t="s">
        <v>41</v>
      </c>
      <c r="O197" s="91"/>
      <c r="P197" s="237">
        <f>O197*H197</f>
        <v>0</v>
      </c>
      <c r="Q197" s="237">
        <v>0.214</v>
      </c>
      <c r="R197" s="237">
        <f>Q197*H197</f>
        <v>0.85599999999999998</v>
      </c>
      <c r="S197" s="237">
        <v>0</v>
      </c>
      <c r="T197" s="23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9" t="s">
        <v>191</v>
      </c>
      <c r="AT197" s="239" t="s">
        <v>192</v>
      </c>
      <c r="AU197" s="239" t="s">
        <v>85</v>
      </c>
      <c r="AY197" s="17" t="s">
        <v>149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7" t="s">
        <v>83</v>
      </c>
      <c r="BK197" s="240">
        <f>ROUND(I197*H197,2)</f>
        <v>0</v>
      </c>
      <c r="BL197" s="17" t="s">
        <v>106</v>
      </c>
      <c r="BM197" s="239" t="s">
        <v>511</v>
      </c>
    </row>
    <row r="198" s="12" customFormat="1" ht="20.88" customHeight="1">
      <c r="A198" s="12"/>
      <c r="B198" s="211"/>
      <c r="C198" s="212"/>
      <c r="D198" s="213" t="s">
        <v>75</v>
      </c>
      <c r="E198" s="225" t="s">
        <v>512</v>
      </c>
      <c r="F198" s="225" t="s">
        <v>513</v>
      </c>
      <c r="G198" s="212"/>
      <c r="H198" s="212"/>
      <c r="I198" s="215"/>
      <c r="J198" s="226">
        <f>BK198</f>
        <v>0</v>
      </c>
      <c r="K198" s="212"/>
      <c r="L198" s="217"/>
      <c r="M198" s="218"/>
      <c r="N198" s="219"/>
      <c r="O198" s="219"/>
      <c r="P198" s="220">
        <f>P199</f>
        <v>0</v>
      </c>
      <c r="Q198" s="219"/>
      <c r="R198" s="220">
        <f>R199</f>
        <v>0</v>
      </c>
      <c r="S198" s="219"/>
      <c r="T198" s="221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2" t="s">
        <v>83</v>
      </c>
      <c r="AT198" s="223" t="s">
        <v>75</v>
      </c>
      <c r="AU198" s="223" t="s">
        <v>85</v>
      </c>
      <c r="AY198" s="222" t="s">
        <v>149</v>
      </c>
      <c r="BK198" s="224">
        <f>BK199</f>
        <v>0</v>
      </c>
    </row>
    <row r="199" s="2" customFormat="1" ht="22.2" customHeight="1">
      <c r="A199" s="38"/>
      <c r="B199" s="39"/>
      <c r="C199" s="227" t="s">
        <v>514</v>
      </c>
      <c r="D199" s="227" t="s">
        <v>150</v>
      </c>
      <c r="E199" s="228" t="s">
        <v>380</v>
      </c>
      <c r="F199" s="229" t="s">
        <v>381</v>
      </c>
      <c r="G199" s="230" t="s">
        <v>283</v>
      </c>
      <c r="H199" s="231">
        <v>103.74500000000001</v>
      </c>
      <c r="I199" s="232"/>
      <c r="J199" s="233">
        <f>ROUND(I199*H199,2)</f>
        <v>0</v>
      </c>
      <c r="K199" s="234"/>
      <c r="L199" s="44"/>
      <c r="M199" s="279" t="s">
        <v>1</v>
      </c>
      <c r="N199" s="280" t="s">
        <v>41</v>
      </c>
      <c r="O199" s="276"/>
      <c r="P199" s="277">
        <f>O199*H199</f>
        <v>0</v>
      </c>
      <c r="Q199" s="277">
        <v>0</v>
      </c>
      <c r="R199" s="277">
        <f>Q199*H199</f>
        <v>0</v>
      </c>
      <c r="S199" s="277">
        <v>0</v>
      </c>
      <c r="T199" s="27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106</v>
      </c>
      <c r="AT199" s="239" t="s">
        <v>150</v>
      </c>
      <c r="AU199" s="239" t="s">
        <v>103</v>
      </c>
      <c r="AY199" s="17" t="s">
        <v>149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7" t="s">
        <v>83</v>
      </c>
      <c r="BK199" s="240">
        <f>ROUND(I199*H199,2)</f>
        <v>0</v>
      </c>
      <c r="BL199" s="17" t="s">
        <v>106</v>
      </c>
      <c r="BM199" s="239" t="s">
        <v>515</v>
      </c>
    </row>
    <row r="200" s="2" customFormat="1" ht="6.96" customHeight="1">
      <c r="A200" s="38"/>
      <c r="B200" s="66"/>
      <c r="C200" s="67"/>
      <c r="D200" s="67"/>
      <c r="E200" s="67"/>
      <c r="F200" s="67"/>
      <c r="G200" s="67"/>
      <c r="H200" s="67"/>
      <c r="I200" s="67"/>
      <c r="J200" s="67"/>
      <c r="K200" s="67"/>
      <c r="L200" s="44"/>
      <c r="M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</row>
  </sheetData>
  <sheetProtection sheet="1" autoFilter="0" formatColumns="0" formatRows="0" objects="1" scenarios="1" spinCount="100000" saltValue="zzV3IrWotUvNHYBYUpgxvW91reWk3lCQx1l1wtomhCtTzGhvKbB72+pWVzi94AUpMHUiPf6wlJ+QjDmBy0r0iA==" hashValue="bzP/1GzeaWLnghV6R2YltxkjFQj2r0Z+Fit8jfI2TzVcMbtkD/TWIAT+6LLbbFcM2Dw3GUlxmEJxNbI+6t+4bA==" algorithmName="SHA-512" password="CC35"/>
  <autoFilter ref="C125:K19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4.4" customHeight="1">
      <c r="A9" s="38"/>
      <c r="B9" s="44"/>
      <c r="C9" s="38"/>
      <c r="D9" s="38"/>
      <c r="E9" s="151" t="s">
        <v>331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5.6" customHeight="1">
      <c r="A11" s="38"/>
      <c r="B11" s="44"/>
      <c r="C11" s="38"/>
      <c r="D11" s="38"/>
      <c r="E11" s="152" t="s">
        <v>516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15. 5. 2023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4.4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ROUND((SUM(BE122:BE125)),  2)</f>
        <v>0</v>
      </c>
      <c r="G35" s="38"/>
      <c r="H35" s="38"/>
      <c r="I35" s="164">
        <v>0.20999999999999999</v>
      </c>
      <c r="J35" s="163">
        <f>ROUND(((SUM(BE122:BE125))*I35),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ROUND((SUM(BF122:BF125)),  2)</f>
        <v>0</v>
      </c>
      <c r="G36" s="38"/>
      <c r="H36" s="38"/>
      <c r="I36" s="164">
        <v>0.12</v>
      </c>
      <c r="J36" s="163">
        <f>ROUND(((SUM(BF122:BF125))*I36),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ROUND((SUM(BG122:BG125)),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ROUND((SUM(BH122:BH125)),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ROUND((SUM(BI122:BI125)),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4.4" customHeight="1">
      <c r="A87" s="38"/>
      <c r="B87" s="39"/>
      <c r="C87" s="40"/>
      <c r="D87" s="40"/>
      <c r="E87" s="183" t="s">
        <v>331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6" customHeight="1">
      <c r="A89" s="38"/>
      <c r="B89" s="39"/>
      <c r="C89" s="40"/>
      <c r="D89" s="40"/>
      <c r="E89" s="76" t="str">
        <f>E11</f>
        <v>4 - Dokončovací práce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Zruč nad Sázavou</v>
      </c>
      <c r="G91" s="40"/>
      <c r="H91" s="40"/>
      <c r="I91" s="32" t="s">
        <v>22</v>
      </c>
      <c r="J91" s="79" t="str">
        <f>IF(J14="","",J14)</f>
        <v>15. 5. 2023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6.4" customHeight="1">
      <c r="A93" s="38"/>
      <c r="B93" s="39"/>
      <c r="C93" s="32" t="s">
        <v>24</v>
      </c>
      <c r="D93" s="40"/>
      <c r="E93" s="40"/>
      <c r="F93" s="27" t="str">
        <f>E17</f>
        <v>Město Zruč nad Sázavou</v>
      </c>
      <c r="G93" s="40"/>
      <c r="H93" s="40"/>
      <c r="I93" s="32" t="s">
        <v>30</v>
      </c>
      <c r="J93" s="36" t="str">
        <f>E23</f>
        <v>VDG Projektování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6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Vítězslav Pavel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126</v>
      </c>
      <c r="D96" s="185"/>
      <c r="E96" s="185"/>
      <c r="F96" s="185"/>
      <c r="G96" s="185"/>
      <c r="H96" s="185"/>
      <c r="I96" s="185"/>
      <c r="J96" s="186" t="s">
        <v>127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128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129</v>
      </c>
    </row>
    <row r="99" s="9" customFormat="1" ht="24.96" customHeight="1">
      <c r="A99" s="9"/>
      <c r="B99" s="188"/>
      <c r="C99" s="189"/>
      <c r="D99" s="190" t="s">
        <v>130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232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134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4.4" customHeight="1">
      <c r="A110" s="38"/>
      <c r="B110" s="39"/>
      <c r="C110" s="40"/>
      <c r="D110" s="40"/>
      <c r="E110" s="183" t="str">
        <f>E7</f>
        <v>Rekonstrukce ulice Pod Vysílačem ve Zruči nad Sázavou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121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4.4" customHeight="1">
      <c r="A112" s="38"/>
      <c r="B112" s="39"/>
      <c r="C112" s="40"/>
      <c r="D112" s="40"/>
      <c r="E112" s="183" t="s">
        <v>331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123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6" customHeight="1">
      <c r="A114" s="38"/>
      <c r="B114" s="39"/>
      <c r="C114" s="40"/>
      <c r="D114" s="40"/>
      <c r="E114" s="76" t="str">
        <f>E11</f>
        <v>4 - Dokončovací práce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Zruč nad Sázavou</v>
      </c>
      <c r="G116" s="40"/>
      <c r="H116" s="40"/>
      <c r="I116" s="32" t="s">
        <v>22</v>
      </c>
      <c r="J116" s="79" t="str">
        <f>IF(J14="","",J14)</f>
        <v>15. 5. 2023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4" customHeight="1">
      <c r="A118" s="38"/>
      <c r="B118" s="39"/>
      <c r="C118" s="32" t="s">
        <v>24</v>
      </c>
      <c r="D118" s="40"/>
      <c r="E118" s="40"/>
      <c r="F118" s="27" t="str">
        <f>E17</f>
        <v>Město Zruč nad Sázavou</v>
      </c>
      <c r="G118" s="40"/>
      <c r="H118" s="40"/>
      <c r="I118" s="32" t="s">
        <v>30</v>
      </c>
      <c r="J118" s="36" t="str">
        <f>E23</f>
        <v>VDG Projektování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6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>Ing. Vítězslav Pavel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135</v>
      </c>
      <c r="D121" s="202" t="s">
        <v>61</v>
      </c>
      <c r="E121" s="202" t="s">
        <v>57</v>
      </c>
      <c r="F121" s="202" t="s">
        <v>58</v>
      </c>
      <c r="G121" s="202" t="s">
        <v>136</v>
      </c>
      <c r="H121" s="202" t="s">
        <v>137</v>
      </c>
      <c r="I121" s="202" t="s">
        <v>138</v>
      </c>
      <c r="J121" s="203" t="s">
        <v>127</v>
      </c>
      <c r="K121" s="204" t="s">
        <v>139</v>
      </c>
      <c r="L121" s="205"/>
      <c r="M121" s="100" t="s">
        <v>1</v>
      </c>
      <c r="N121" s="101" t="s">
        <v>40</v>
      </c>
      <c r="O121" s="101" t="s">
        <v>140</v>
      </c>
      <c r="P121" s="101" t="s">
        <v>141</v>
      </c>
      <c r="Q121" s="101" t="s">
        <v>142</v>
      </c>
      <c r="R121" s="101" t="s">
        <v>143</v>
      </c>
      <c r="S121" s="101" t="s">
        <v>144</v>
      </c>
      <c r="T121" s="102" t="s">
        <v>145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146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0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129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75</v>
      </c>
      <c r="E123" s="214" t="s">
        <v>147</v>
      </c>
      <c r="F123" s="214" t="s">
        <v>148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83</v>
      </c>
      <c r="AT123" s="223" t="s">
        <v>75</v>
      </c>
      <c r="AU123" s="223" t="s">
        <v>76</v>
      </c>
      <c r="AY123" s="222" t="s">
        <v>149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75</v>
      </c>
      <c r="E124" s="225" t="s">
        <v>83</v>
      </c>
      <c r="F124" s="225" t="s">
        <v>101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P125</f>
        <v>0</v>
      </c>
      <c r="Q124" s="219"/>
      <c r="R124" s="220">
        <f>R125</f>
        <v>0</v>
      </c>
      <c r="S124" s="219"/>
      <c r="T124" s="221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83</v>
      </c>
      <c r="AT124" s="223" t="s">
        <v>75</v>
      </c>
      <c r="AU124" s="223" t="s">
        <v>83</v>
      </c>
      <c r="AY124" s="222" t="s">
        <v>149</v>
      </c>
      <c r="BK124" s="224">
        <f>BK125</f>
        <v>0</v>
      </c>
    </row>
    <row r="125" s="2" customFormat="1" ht="14.4" customHeight="1">
      <c r="A125" s="38"/>
      <c r="B125" s="39"/>
      <c r="C125" s="227" t="s">
        <v>83</v>
      </c>
      <c r="D125" s="227" t="s">
        <v>150</v>
      </c>
      <c r="E125" s="228" t="s">
        <v>517</v>
      </c>
      <c r="F125" s="229" t="s">
        <v>518</v>
      </c>
      <c r="G125" s="230" t="s">
        <v>308</v>
      </c>
      <c r="H125" s="231">
        <v>1</v>
      </c>
      <c r="I125" s="232"/>
      <c r="J125" s="233">
        <f>ROUND(I125*H125,2)</f>
        <v>0</v>
      </c>
      <c r="K125" s="234"/>
      <c r="L125" s="44"/>
      <c r="M125" s="279" t="s">
        <v>1</v>
      </c>
      <c r="N125" s="280" t="s">
        <v>41</v>
      </c>
      <c r="O125" s="276"/>
      <c r="P125" s="277">
        <f>O125*H125</f>
        <v>0</v>
      </c>
      <c r="Q125" s="277">
        <v>0</v>
      </c>
      <c r="R125" s="277">
        <f>Q125*H125</f>
        <v>0</v>
      </c>
      <c r="S125" s="277">
        <v>0</v>
      </c>
      <c r="T125" s="27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106</v>
      </c>
      <c r="AT125" s="239" t="s">
        <v>150</v>
      </c>
      <c r="AU125" s="239" t="s">
        <v>85</v>
      </c>
      <c r="AY125" s="17" t="s">
        <v>149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83</v>
      </c>
      <c r="BK125" s="240">
        <f>ROUND(I125*H125,2)</f>
        <v>0</v>
      </c>
      <c r="BL125" s="17" t="s">
        <v>106</v>
      </c>
      <c r="BM125" s="239" t="s">
        <v>519</v>
      </c>
    </row>
    <row r="126" s="2" customFormat="1" ht="6.96" customHeight="1">
      <c r="A126" s="38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44"/>
      <c r="M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</sheetData>
  <sheetProtection sheet="1" autoFilter="0" formatColumns="0" formatRows="0" objects="1" scenarios="1" spinCount="100000" saltValue="6gk9xhsv9NVm6AztLG/Lwzgh/P6EmzsjFdObkyCjbGBA+E9aPN9gbjxDNEFbj4tOatHkwQppayUEo07r212teA==" hashValue="IwTJHtU5jHEu8Iw0BRkRkHVDrZYRppfW7OcWYlpHvLyaA3UOXNXQh3efhqmrWzhMd22wpfllwKMtcOP73daxlQ==" algorithmName="SHA-512" password="CC35"/>
  <autoFilter ref="C121:K1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4.4" customHeight="1">
      <c r="B7" s="20"/>
      <c r="E7" s="151" t="str">
        <f>'Rekapitulace stavby'!K6</f>
        <v>Rekonstrukce ulice Pod Vysílačem ve Zruči nad Sázavou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4.4" customHeight="1">
      <c r="A9" s="38"/>
      <c r="B9" s="44"/>
      <c r="C9" s="38"/>
      <c r="D9" s="38"/>
      <c r="E9" s="151" t="s">
        <v>520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123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5.6" customHeight="1">
      <c r="A11" s="38"/>
      <c r="B11" s="44"/>
      <c r="C11" s="38"/>
      <c r="D11" s="38"/>
      <c r="E11" s="152" t="s">
        <v>124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15. 5. 2023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>Město Zruč nad Sázavou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>VDG Projektování s.r.o.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4.4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ROUND((SUM(BE122:BE125)),  2)</f>
        <v>0</v>
      </c>
      <c r="G35" s="38"/>
      <c r="H35" s="38"/>
      <c r="I35" s="164">
        <v>0.20999999999999999</v>
      </c>
      <c r="J35" s="163">
        <f>ROUND(((SUM(BE122:BE125))*I35),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ROUND((SUM(BF122:BF125)),  2)</f>
        <v>0</v>
      </c>
      <c r="G36" s="38"/>
      <c r="H36" s="38"/>
      <c r="I36" s="164">
        <v>0.12</v>
      </c>
      <c r="J36" s="163">
        <f>ROUND(((SUM(BF122:BF125))*I36),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ROUND((SUM(BG122:BG125)),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ROUND((SUM(BH122:BH125)),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ROUND((SUM(BI122:BI125)),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83" t="str">
        <f>E7</f>
        <v>Rekonstrukce ulice Pod Vysílačem ve Zruči nad Sázavou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4.4" customHeight="1">
      <c r="A87" s="38"/>
      <c r="B87" s="39"/>
      <c r="C87" s="40"/>
      <c r="D87" s="40"/>
      <c r="E87" s="183" t="s">
        <v>520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123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6" customHeight="1">
      <c r="A89" s="38"/>
      <c r="B89" s="39"/>
      <c r="C89" s="40"/>
      <c r="D89" s="40"/>
      <c r="E89" s="76" t="str">
        <f>E11</f>
        <v>01 - Přípravné práce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Zruč nad Sázavou</v>
      </c>
      <c r="G91" s="40"/>
      <c r="H91" s="40"/>
      <c r="I91" s="32" t="s">
        <v>22</v>
      </c>
      <c r="J91" s="79" t="str">
        <f>IF(J14="","",J14)</f>
        <v>15. 5. 2023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6.4" customHeight="1">
      <c r="A93" s="38"/>
      <c r="B93" s="39"/>
      <c r="C93" s="32" t="s">
        <v>24</v>
      </c>
      <c r="D93" s="40"/>
      <c r="E93" s="40"/>
      <c r="F93" s="27" t="str">
        <f>E17</f>
        <v>Město Zruč nad Sázavou</v>
      </c>
      <c r="G93" s="40"/>
      <c r="H93" s="40"/>
      <c r="I93" s="32" t="s">
        <v>30</v>
      </c>
      <c r="J93" s="36" t="str">
        <f>E23</f>
        <v>VDG Projektování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6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Vítězslav Pavel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126</v>
      </c>
      <c r="D96" s="185"/>
      <c r="E96" s="185"/>
      <c r="F96" s="185"/>
      <c r="G96" s="185"/>
      <c r="H96" s="185"/>
      <c r="I96" s="185"/>
      <c r="J96" s="186" t="s">
        <v>127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128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129</v>
      </c>
    </row>
    <row r="99" s="9" customFormat="1" ht="24.96" customHeight="1">
      <c r="A99" s="9"/>
      <c r="B99" s="188"/>
      <c r="C99" s="189"/>
      <c r="D99" s="190" t="s">
        <v>130</v>
      </c>
      <c r="E99" s="191"/>
      <c r="F99" s="191"/>
      <c r="G99" s="191"/>
      <c r="H99" s="191"/>
      <c r="I99" s="191"/>
      <c r="J99" s="192">
        <f>J123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521</v>
      </c>
      <c r="E100" s="196"/>
      <c r="F100" s="196"/>
      <c r="G100" s="196"/>
      <c r="H100" s="196"/>
      <c r="I100" s="196"/>
      <c r="J100" s="197">
        <f>J124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134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4.4" customHeight="1">
      <c r="A110" s="38"/>
      <c r="B110" s="39"/>
      <c r="C110" s="40"/>
      <c r="D110" s="40"/>
      <c r="E110" s="183" t="str">
        <f>E7</f>
        <v>Rekonstrukce ulice Pod Vysílačem ve Zruči nad Sázavou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121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4.4" customHeight="1">
      <c r="A112" s="38"/>
      <c r="B112" s="39"/>
      <c r="C112" s="40"/>
      <c r="D112" s="40"/>
      <c r="E112" s="183" t="s">
        <v>520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123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6" customHeight="1">
      <c r="A114" s="38"/>
      <c r="B114" s="39"/>
      <c r="C114" s="40"/>
      <c r="D114" s="40"/>
      <c r="E114" s="76" t="str">
        <f>E11</f>
        <v>01 - Přípravné práce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Zruč nad Sázavou</v>
      </c>
      <c r="G116" s="40"/>
      <c r="H116" s="40"/>
      <c r="I116" s="32" t="s">
        <v>22</v>
      </c>
      <c r="J116" s="79" t="str">
        <f>IF(J14="","",J14)</f>
        <v>15. 5. 2023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4" customHeight="1">
      <c r="A118" s="38"/>
      <c r="B118" s="39"/>
      <c r="C118" s="32" t="s">
        <v>24</v>
      </c>
      <c r="D118" s="40"/>
      <c r="E118" s="40"/>
      <c r="F118" s="27" t="str">
        <f>E17</f>
        <v>Město Zruč nad Sázavou</v>
      </c>
      <c r="G118" s="40"/>
      <c r="H118" s="40"/>
      <c r="I118" s="32" t="s">
        <v>30</v>
      </c>
      <c r="J118" s="36" t="str">
        <f>E23</f>
        <v>VDG Projektování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6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>Ing. Vítězslav Pavel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135</v>
      </c>
      <c r="D121" s="202" t="s">
        <v>61</v>
      </c>
      <c r="E121" s="202" t="s">
        <v>57</v>
      </c>
      <c r="F121" s="202" t="s">
        <v>58</v>
      </c>
      <c r="G121" s="202" t="s">
        <v>136</v>
      </c>
      <c r="H121" s="202" t="s">
        <v>137</v>
      </c>
      <c r="I121" s="202" t="s">
        <v>138</v>
      </c>
      <c r="J121" s="203" t="s">
        <v>127</v>
      </c>
      <c r="K121" s="204" t="s">
        <v>139</v>
      </c>
      <c r="L121" s="205"/>
      <c r="M121" s="100" t="s">
        <v>1</v>
      </c>
      <c r="N121" s="101" t="s">
        <v>40</v>
      </c>
      <c r="O121" s="101" t="s">
        <v>140</v>
      </c>
      <c r="P121" s="101" t="s">
        <v>141</v>
      </c>
      <c r="Q121" s="101" t="s">
        <v>142</v>
      </c>
      <c r="R121" s="101" t="s">
        <v>143</v>
      </c>
      <c r="S121" s="101" t="s">
        <v>144</v>
      </c>
      <c r="T121" s="102" t="s">
        <v>145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146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0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129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75</v>
      </c>
      <c r="E123" s="214" t="s">
        <v>147</v>
      </c>
      <c r="F123" s="214" t="s">
        <v>148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83</v>
      </c>
      <c r="AT123" s="223" t="s">
        <v>75</v>
      </c>
      <c r="AU123" s="223" t="s">
        <v>76</v>
      </c>
      <c r="AY123" s="222" t="s">
        <v>149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75</v>
      </c>
      <c r="E124" s="225" t="s">
        <v>83</v>
      </c>
      <c r="F124" s="225" t="s">
        <v>522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P125</f>
        <v>0</v>
      </c>
      <c r="Q124" s="219"/>
      <c r="R124" s="220">
        <f>R125</f>
        <v>0</v>
      </c>
      <c r="S124" s="219"/>
      <c r="T124" s="221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83</v>
      </c>
      <c r="AT124" s="223" t="s">
        <v>75</v>
      </c>
      <c r="AU124" s="223" t="s">
        <v>83</v>
      </c>
      <c r="AY124" s="222" t="s">
        <v>149</v>
      </c>
      <c r="BK124" s="224">
        <f>BK125</f>
        <v>0</v>
      </c>
    </row>
    <row r="125" s="2" customFormat="1" ht="14.4" customHeight="1">
      <c r="A125" s="38"/>
      <c r="B125" s="39"/>
      <c r="C125" s="227" t="s">
        <v>83</v>
      </c>
      <c r="D125" s="227" t="s">
        <v>150</v>
      </c>
      <c r="E125" s="228" t="s">
        <v>523</v>
      </c>
      <c r="F125" s="229" t="s">
        <v>207</v>
      </c>
      <c r="G125" s="230" t="s">
        <v>208</v>
      </c>
      <c r="H125" s="231">
        <v>1</v>
      </c>
      <c r="I125" s="232"/>
      <c r="J125" s="233">
        <f>ROUND(I125*H125,2)</f>
        <v>0</v>
      </c>
      <c r="K125" s="234"/>
      <c r="L125" s="44"/>
      <c r="M125" s="279" t="s">
        <v>1</v>
      </c>
      <c r="N125" s="280" t="s">
        <v>41</v>
      </c>
      <c r="O125" s="276"/>
      <c r="P125" s="277">
        <f>O125*H125</f>
        <v>0</v>
      </c>
      <c r="Q125" s="277">
        <v>0</v>
      </c>
      <c r="R125" s="277">
        <f>Q125*H125</f>
        <v>0</v>
      </c>
      <c r="S125" s="277">
        <v>0</v>
      </c>
      <c r="T125" s="27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333</v>
      </c>
      <c r="AT125" s="239" t="s">
        <v>150</v>
      </c>
      <c r="AU125" s="239" t="s">
        <v>85</v>
      </c>
      <c r="AY125" s="17" t="s">
        <v>149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83</v>
      </c>
      <c r="BK125" s="240">
        <f>ROUND(I125*H125,2)</f>
        <v>0</v>
      </c>
      <c r="BL125" s="17" t="s">
        <v>333</v>
      </c>
      <c r="BM125" s="239" t="s">
        <v>524</v>
      </c>
    </row>
    <row r="126" s="2" customFormat="1" ht="6.96" customHeight="1">
      <c r="A126" s="38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44"/>
      <c r="M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</sheetData>
  <sheetProtection sheet="1" autoFilter="0" formatColumns="0" formatRows="0" objects="1" scenarios="1" spinCount="100000" saltValue="jqlj31FAORgU6+3+NJRqsUaskXLM+oqYKBIZsQTFKtDSLWepnOuKxl7hr9E2uYC7I1dKqR/wt8dpBvgvHBNffg==" hashValue="pRpxfzowt6BPzXt5wft1KL+uIEYzK8SiAzavyLpcqm/nE1vRMfnqlrp/Ia7oBwAi5buPJ2NAvl3dMuvGw7bnEQ==" algorithmName="SHA-512" password="CC35"/>
  <autoFilter ref="C121:K1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Hynek\Hynek13</dc:creator>
  <cp:lastModifiedBy>Hynek\Hynek13</cp:lastModifiedBy>
  <dcterms:created xsi:type="dcterms:W3CDTF">2025-02-20T05:24:02Z</dcterms:created>
  <dcterms:modified xsi:type="dcterms:W3CDTF">2025-02-20T05:24:16Z</dcterms:modified>
</cp:coreProperties>
</file>